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vodovody\Tošovice\VŘ - II. etapa 2025\"/>
    </mc:Choice>
  </mc:AlternateContent>
  <bookViews>
    <workbookView xWindow="0" yWindow="0" windowWidth="17256" windowHeight="5556" activeTab="1"/>
  </bookViews>
  <sheets>
    <sheet name="Rekapitulace stavby" sheetId="1" r:id="rId1"/>
    <sheet name="01.1.5 - IO 01 - Vodovodn..." sheetId="2" r:id="rId2"/>
    <sheet name="01.1.6 - Komunikace v rám..." sheetId="3" r:id="rId3"/>
    <sheet name="01.1.7 - IO 01 - Vodovodn..." sheetId="4" r:id="rId4"/>
    <sheet name="01.2.1 - IO 02 - Distribu..." sheetId="5" r:id="rId5"/>
    <sheet name="01.2.2 - IO 02 - Distribu..." sheetId="6" r:id="rId6"/>
    <sheet name="01.2.3 - IO 02 - Distribu..." sheetId="7" r:id="rId7"/>
    <sheet name="01.2.4 - IO 02 - Distribu..." sheetId="8" r:id="rId8"/>
    <sheet name="02.1.3 - SO 01 - Stavební..." sheetId="9" r:id="rId9"/>
    <sheet name="02.2.1 - SO 02 - Stavební..." sheetId="10" r:id="rId10"/>
    <sheet name="02.2.2 - SO 02 - Stavební..." sheetId="11" r:id="rId11"/>
    <sheet name="02.2.3 - SO 02 - Stavební..." sheetId="12" r:id="rId12"/>
    <sheet name="03 - Dočasné zajištění di..." sheetId="13" r:id="rId13"/>
    <sheet name="05 - Vedlejší rozpočtové ..." sheetId="14" r:id="rId14"/>
    <sheet name="Seznam figur" sheetId="15" r:id="rId15"/>
    <sheet name="Pokyny pro vyplnění" sheetId="16" r:id="rId16"/>
  </sheets>
  <definedNames>
    <definedName name="_xlnm._FilterDatabase" localSheetId="1" hidden="1">'01.1.5 - IO 01 - Vodovodn...'!$C$90:$K$435</definedName>
    <definedName name="_xlnm._FilterDatabase" localSheetId="2" hidden="1">'01.1.6 - Komunikace v rám...'!$C$87:$K$152</definedName>
    <definedName name="_xlnm._FilterDatabase" localSheetId="3" hidden="1">'01.1.7 - IO 01 - Vodovodn...'!$C$92:$K$477</definedName>
    <definedName name="_xlnm._FilterDatabase" localSheetId="4" hidden="1">'01.2.1 - IO 02 - Distribu...'!$C$93:$K$540</definedName>
    <definedName name="_xlnm._FilterDatabase" localSheetId="5" hidden="1">'01.2.2 - IO 02 - Distribu...'!$C$88:$K$291</definedName>
    <definedName name="_xlnm._FilterDatabase" localSheetId="6" hidden="1">'01.2.3 - IO 02 - Distribu...'!$C$87:$K$279</definedName>
    <definedName name="_xlnm._FilterDatabase" localSheetId="7" hidden="1">'01.2.4 - IO 02 - Distribu...'!$C$88:$K$307</definedName>
    <definedName name="_xlnm._FilterDatabase" localSheetId="8" hidden="1">'02.1.3 - SO 01 - Stavební...'!$C$80:$K$85</definedName>
    <definedName name="_xlnm._FilterDatabase" localSheetId="9" hidden="1">'02.2.1 - SO 02 - Stavební...'!$C$92:$K$359</definedName>
    <definedName name="_xlnm._FilterDatabase" localSheetId="10" hidden="1">'02.2.2 - SO 02 - Stavební...'!$C$94:$K$587</definedName>
    <definedName name="_xlnm._FilterDatabase" localSheetId="11" hidden="1">'02.2.3 - SO 02 - Stavební...'!$C$89:$K$312</definedName>
    <definedName name="_xlnm._FilterDatabase" localSheetId="12" hidden="1">'03 - Dočasné zajištění di...'!$C$91:$K$449</definedName>
    <definedName name="_xlnm._FilterDatabase" localSheetId="13" hidden="1">'05 - Vedlejší rozpočtové ...'!$C$83:$K$145</definedName>
    <definedName name="_xlnm.Print_Titles" localSheetId="1">'01.1.5 - IO 01 - Vodovodn...'!$90:$90</definedName>
    <definedName name="_xlnm.Print_Titles" localSheetId="2">'01.1.6 - Komunikace v rám...'!$87:$87</definedName>
    <definedName name="_xlnm.Print_Titles" localSheetId="3">'01.1.7 - IO 01 - Vodovodn...'!$92:$92</definedName>
    <definedName name="_xlnm.Print_Titles" localSheetId="4">'01.2.1 - IO 02 - Distribu...'!$93:$93</definedName>
    <definedName name="_xlnm.Print_Titles" localSheetId="5">'01.2.2 - IO 02 - Distribu...'!$88:$88</definedName>
    <definedName name="_xlnm.Print_Titles" localSheetId="6">'01.2.3 - IO 02 - Distribu...'!$87:$87</definedName>
    <definedName name="_xlnm.Print_Titles" localSheetId="7">'01.2.4 - IO 02 - Distribu...'!$88:$88</definedName>
    <definedName name="_xlnm.Print_Titles" localSheetId="8">'02.1.3 - SO 01 - Stavební...'!$80:$80</definedName>
    <definedName name="_xlnm.Print_Titles" localSheetId="9">'02.2.1 - SO 02 - Stavební...'!$92:$92</definedName>
    <definedName name="_xlnm.Print_Titles" localSheetId="10">'02.2.2 - SO 02 - Stavební...'!$94:$94</definedName>
    <definedName name="_xlnm.Print_Titles" localSheetId="11">'02.2.3 - SO 02 - Stavební...'!$89:$89</definedName>
    <definedName name="_xlnm.Print_Titles" localSheetId="12">'03 - Dočasné zajištění di...'!$91:$91</definedName>
    <definedName name="_xlnm.Print_Titles" localSheetId="13">'05 - Vedlejší rozpočtové ...'!$83:$83</definedName>
    <definedName name="_xlnm.Print_Titles" localSheetId="0">'Rekapitulace stavby'!$52:$52</definedName>
    <definedName name="_xlnm.Print_Titles" localSheetId="14">'Seznam figur'!$9:$9</definedName>
    <definedName name="_xlnm.Print_Area" localSheetId="1">'01.1.5 - IO 01 - Vodovodn...'!$C$4:$J$39,'01.1.5 - IO 01 - Vodovodn...'!$C$45:$J$72,'01.1.5 - IO 01 - Vodovodn...'!$C$78:$J$435</definedName>
    <definedName name="_xlnm.Print_Area" localSheetId="2">'01.1.6 - Komunikace v rám...'!$C$4:$J$39,'01.1.6 - Komunikace v rám...'!$C$45:$J$69,'01.1.6 - Komunikace v rám...'!$C$75:$J$152</definedName>
    <definedName name="_xlnm.Print_Area" localSheetId="3">'01.1.7 - IO 01 - Vodovodn...'!$C$4:$J$39,'01.1.7 - IO 01 - Vodovodn...'!$C$45:$J$74,'01.1.7 - IO 01 - Vodovodn...'!$C$80:$J$477</definedName>
    <definedName name="_xlnm.Print_Area" localSheetId="4">'01.2.1 - IO 02 - Distribu...'!$C$4:$J$39,'01.2.1 - IO 02 - Distribu...'!$C$45:$J$75,'01.2.1 - IO 02 - Distribu...'!$C$81:$J$540</definedName>
    <definedName name="_xlnm.Print_Area" localSheetId="5">'01.2.2 - IO 02 - Distribu...'!$C$4:$J$39,'01.2.2 - IO 02 - Distribu...'!$C$45:$J$70,'01.2.2 - IO 02 - Distribu...'!$C$76:$J$291</definedName>
    <definedName name="_xlnm.Print_Area" localSheetId="6">'01.2.3 - IO 02 - Distribu...'!$C$4:$J$39,'01.2.3 - IO 02 - Distribu...'!$C$45:$J$69,'01.2.3 - IO 02 - Distribu...'!$C$75:$J$279</definedName>
    <definedName name="_xlnm.Print_Area" localSheetId="7">'01.2.4 - IO 02 - Distribu...'!$C$4:$J$39,'01.2.4 - IO 02 - Distribu...'!$C$45:$J$70,'01.2.4 - IO 02 - Distribu...'!$C$76:$J$307</definedName>
    <definedName name="_xlnm.Print_Area" localSheetId="8">'02.1.3 - SO 01 - Stavební...'!$C$4:$J$39,'02.1.3 - SO 01 - Stavební...'!$C$45:$J$62,'02.1.3 - SO 01 - Stavební...'!$C$68:$J$85</definedName>
    <definedName name="_xlnm.Print_Area" localSheetId="9">'02.2.1 - SO 02 - Stavební...'!$C$4:$J$39,'02.2.1 - SO 02 - Stavební...'!$C$45:$J$74,'02.2.1 - SO 02 - Stavební...'!$C$80:$J$359</definedName>
    <definedName name="_xlnm.Print_Area" localSheetId="10">'02.2.2 - SO 02 - Stavební...'!$C$4:$J$39,'02.2.2 - SO 02 - Stavební...'!$C$45:$J$76,'02.2.2 - SO 02 - Stavební...'!$C$82:$J$587</definedName>
    <definedName name="_xlnm.Print_Area" localSheetId="11">'02.2.3 - SO 02 - Stavební...'!$C$4:$J$39,'02.2.3 - SO 02 - Stavební...'!$C$45:$J$71,'02.2.3 - SO 02 - Stavební...'!$C$77:$J$312</definedName>
    <definedName name="_xlnm.Print_Area" localSheetId="12">'03 - Dočasné zajištění di...'!$C$4:$J$39,'03 - Dočasné zajištění di...'!$C$45:$J$73,'03 - Dočasné zajištění di...'!$C$79:$J$449</definedName>
    <definedName name="_xlnm.Print_Area" localSheetId="13">'05 - Vedlejší rozpočtové ...'!$C$4:$J$39,'05 - Vedlejší rozpočtové ...'!$C$45:$J$65,'05 - Vedlejší rozpočtové ...'!$C$71:$J$145</definedName>
    <definedName name="_xlnm.Print_Area" localSheetId="1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stavby'!$C$42:$AQ$68</definedName>
    <definedName name="_xlnm.Print_Area" localSheetId="14">'Seznam figur'!$C$4:$G$703</definedName>
  </definedNames>
  <calcPr calcId="162913"/>
</workbook>
</file>

<file path=xl/calcChain.xml><?xml version="1.0" encoding="utf-8"?>
<calcChain xmlns="http://schemas.openxmlformats.org/spreadsheetml/2006/main">
  <c r="D7" i="15" l="1"/>
  <c r="J37" i="14"/>
  <c r="J36" i="14"/>
  <c r="AY67" i="1"/>
  <c r="J35" i="14"/>
  <c r="AX67" i="1"/>
  <c r="BI142" i="14"/>
  <c r="BH142" i="14"/>
  <c r="BG142" i="14"/>
  <c r="BF142" i="14"/>
  <c r="T142" i="14"/>
  <c r="T141" i="14"/>
  <c r="R142" i="14"/>
  <c r="R141" i="14" s="1"/>
  <c r="P142" i="14"/>
  <c r="P141" i="14"/>
  <c r="BI137" i="14"/>
  <c r="BH137" i="14"/>
  <c r="BG137" i="14"/>
  <c r="BF137" i="14"/>
  <c r="T137" i="14"/>
  <c r="R137" i="14"/>
  <c r="P137" i="14"/>
  <c r="BI133" i="14"/>
  <c r="BH133" i="14"/>
  <c r="BG133" i="14"/>
  <c r="BF133" i="14"/>
  <c r="T133" i="14"/>
  <c r="R133" i="14"/>
  <c r="P133" i="14"/>
  <c r="BI129" i="14"/>
  <c r="BH129" i="14"/>
  <c r="BG129" i="14"/>
  <c r="BF129" i="14"/>
  <c r="T129" i="14"/>
  <c r="R129" i="14"/>
  <c r="P129" i="14"/>
  <c r="BI124" i="14"/>
  <c r="BH124" i="14"/>
  <c r="BG124" i="14"/>
  <c r="BF124" i="14"/>
  <c r="T124" i="14"/>
  <c r="R124" i="14"/>
  <c r="P124" i="14"/>
  <c r="BI120" i="14"/>
  <c r="BH120" i="14"/>
  <c r="BG120" i="14"/>
  <c r="BF120" i="14"/>
  <c r="T120" i="14"/>
  <c r="R120" i="14"/>
  <c r="P120" i="14"/>
  <c r="BI116" i="14"/>
  <c r="BH116" i="14"/>
  <c r="BG116" i="14"/>
  <c r="BF116" i="14"/>
  <c r="T116" i="14"/>
  <c r="R116" i="14"/>
  <c r="P116" i="14"/>
  <c r="BI112" i="14"/>
  <c r="BH112" i="14"/>
  <c r="BG112" i="14"/>
  <c r="BF112" i="14"/>
  <c r="T112" i="14"/>
  <c r="R112" i="14"/>
  <c r="P112" i="14"/>
  <c r="BI107" i="14"/>
  <c r="BH107" i="14"/>
  <c r="BG107" i="14"/>
  <c r="BF107" i="14"/>
  <c r="T107" i="14"/>
  <c r="R107" i="14"/>
  <c r="P107" i="14"/>
  <c r="BI103" i="14"/>
  <c r="BH103" i="14"/>
  <c r="BG103" i="14"/>
  <c r="BF103" i="14"/>
  <c r="T103" i="14"/>
  <c r="R103" i="14"/>
  <c r="P103" i="14"/>
  <c r="BI99" i="14"/>
  <c r="BH99" i="14"/>
  <c r="BG99" i="14"/>
  <c r="BF99" i="14"/>
  <c r="T99" i="14"/>
  <c r="R99" i="14"/>
  <c r="P99" i="14"/>
  <c r="BI95" i="14"/>
  <c r="BH95" i="14"/>
  <c r="BG95" i="14"/>
  <c r="BF95" i="14"/>
  <c r="T95" i="14"/>
  <c r="R95" i="14"/>
  <c r="P95" i="14"/>
  <c r="BI91" i="14"/>
  <c r="BH91" i="14"/>
  <c r="BG91" i="14"/>
  <c r="BF91" i="14"/>
  <c r="T91" i="14"/>
  <c r="R91" i="14"/>
  <c r="P91" i="14"/>
  <c r="BI87" i="14"/>
  <c r="BH87" i="14"/>
  <c r="BG87" i="14"/>
  <c r="BF87" i="14"/>
  <c r="T87" i="14"/>
  <c r="R87" i="14"/>
  <c r="P87" i="14"/>
  <c r="J80" i="14"/>
  <c r="F80" i="14"/>
  <c r="F78" i="14"/>
  <c r="E76" i="14"/>
  <c r="J54" i="14"/>
  <c r="F54" i="14"/>
  <c r="F52" i="14"/>
  <c r="E50" i="14"/>
  <c r="J24" i="14"/>
  <c r="E24" i="14"/>
  <c r="J81" i="14"/>
  <c r="J23" i="14"/>
  <c r="J18" i="14"/>
  <c r="E18" i="14"/>
  <c r="F81" i="14"/>
  <c r="J17" i="14"/>
  <c r="J12" i="14"/>
  <c r="J78" i="14"/>
  <c r="E7" i="14"/>
  <c r="E74" i="14"/>
  <c r="J37" i="13"/>
  <c r="J36" i="13"/>
  <c r="AY66" i="1"/>
  <c r="J35" i="13"/>
  <c r="AX66" i="1"/>
  <c r="BI447" i="13"/>
  <c r="BH447" i="13"/>
  <c r="BG447" i="13"/>
  <c r="BF447" i="13"/>
  <c r="T447" i="13"/>
  <c r="T446" i="13"/>
  <c r="R447" i="13"/>
  <c r="R446" i="13"/>
  <c r="P447" i="13"/>
  <c r="P446" i="13" s="1"/>
  <c r="BI442" i="13"/>
  <c r="BH442" i="13"/>
  <c r="BG442" i="13"/>
  <c r="BF442" i="13"/>
  <c r="T442" i="13"/>
  <c r="R442" i="13"/>
  <c r="P442" i="13"/>
  <c r="BI438" i="13"/>
  <c r="BH438" i="13"/>
  <c r="BG438" i="13"/>
  <c r="BF438" i="13"/>
  <c r="T438" i="13"/>
  <c r="R438" i="13"/>
  <c r="P438" i="13"/>
  <c r="BI433" i="13"/>
  <c r="BH433" i="13"/>
  <c r="BG433" i="13"/>
  <c r="BF433" i="13"/>
  <c r="T433" i="13"/>
  <c r="T432" i="13"/>
  <c r="R433" i="13"/>
  <c r="R432" i="13"/>
  <c r="P433" i="13"/>
  <c r="P432" i="13"/>
  <c r="BI428" i="13"/>
  <c r="BH428" i="13"/>
  <c r="BG428" i="13"/>
  <c r="BF428" i="13"/>
  <c r="T428" i="13"/>
  <c r="R428" i="13"/>
  <c r="P428" i="13"/>
  <c r="BI424" i="13"/>
  <c r="BH424" i="13"/>
  <c r="BG424" i="13"/>
  <c r="BF424" i="13"/>
  <c r="T424" i="13"/>
  <c r="R424" i="13"/>
  <c r="P424" i="13"/>
  <c r="BI421" i="13"/>
  <c r="BH421" i="13"/>
  <c r="BG421" i="13"/>
  <c r="BF421" i="13"/>
  <c r="T421" i="13"/>
  <c r="R421" i="13"/>
  <c r="P421" i="13"/>
  <c r="BI418" i="13"/>
  <c r="BH418" i="13"/>
  <c r="BG418" i="13"/>
  <c r="BF418" i="13"/>
  <c r="T418" i="13"/>
  <c r="R418" i="13"/>
  <c r="P418" i="13"/>
  <c r="BI413" i="13"/>
  <c r="BH413" i="13"/>
  <c r="BG413" i="13"/>
  <c r="BF413" i="13"/>
  <c r="T413" i="13"/>
  <c r="R413" i="13"/>
  <c r="P413" i="13"/>
  <c r="BI410" i="13"/>
  <c r="BH410" i="13"/>
  <c r="BG410" i="13"/>
  <c r="BF410" i="13"/>
  <c r="T410" i="13"/>
  <c r="R410" i="13"/>
  <c r="P410" i="13"/>
  <c r="BI405" i="13"/>
  <c r="BH405" i="13"/>
  <c r="BG405" i="13"/>
  <c r="BF405" i="13"/>
  <c r="T405" i="13"/>
  <c r="R405" i="13"/>
  <c r="P405" i="13"/>
  <c r="BI401" i="13"/>
  <c r="BH401" i="13"/>
  <c r="BG401" i="13"/>
  <c r="BF401" i="13"/>
  <c r="T401" i="13"/>
  <c r="R401" i="13"/>
  <c r="P401" i="13"/>
  <c r="BI397" i="13"/>
  <c r="BH397" i="13"/>
  <c r="BG397" i="13"/>
  <c r="BF397" i="13"/>
  <c r="T397" i="13"/>
  <c r="R397" i="13"/>
  <c r="P397" i="13"/>
  <c r="BI392" i="13"/>
  <c r="BH392" i="13"/>
  <c r="BG392" i="13"/>
  <c r="BF392" i="13"/>
  <c r="T392" i="13"/>
  <c r="R392" i="13"/>
  <c r="P392" i="13"/>
  <c r="BI387" i="13"/>
  <c r="BH387" i="13"/>
  <c r="BG387" i="13"/>
  <c r="BF387" i="13"/>
  <c r="T387" i="13"/>
  <c r="R387" i="13"/>
  <c r="P387" i="13"/>
  <c r="BI384" i="13"/>
  <c r="BH384" i="13"/>
  <c r="BG384" i="13"/>
  <c r="BF384" i="13"/>
  <c r="T384" i="13"/>
  <c r="R384" i="13"/>
  <c r="P384" i="13"/>
  <c r="BI379" i="13"/>
  <c r="BH379" i="13"/>
  <c r="BG379" i="13"/>
  <c r="BF379" i="13"/>
  <c r="T379" i="13"/>
  <c r="R379" i="13"/>
  <c r="P379" i="13"/>
  <c r="BI375" i="13"/>
  <c r="BH375" i="13"/>
  <c r="BG375" i="13"/>
  <c r="BF375" i="13"/>
  <c r="T375" i="13"/>
  <c r="R375" i="13"/>
  <c r="P375" i="13"/>
  <c r="BI373" i="13"/>
  <c r="BH373" i="13"/>
  <c r="BG373" i="13"/>
  <c r="BF373" i="13"/>
  <c r="T373" i="13"/>
  <c r="R373" i="13"/>
  <c r="P373" i="13"/>
  <c r="BI370" i="13"/>
  <c r="BH370" i="13"/>
  <c r="BG370" i="13"/>
  <c r="BF370" i="13"/>
  <c r="T370" i="13"/>
  <c r="R370" i="13"/>
  <c r="P370" i="13"/>
  <c r="BI366" i="13"/>
  <c r="BH366" i="13"/>
  <c r="BG366" i="13"/>
  <c r="BF366" i="13"/>
  <c r="T366" i="13"/>
  <c r="R366" i="13"/>
  <c r="P366" i="13"/>
  <c r="BI363" i="13"/>
  <c r="BH363" i="13"/>
  <c r="BG363" i="13"/>
  <c r="BF363" i="13"/>
  <c r="T363" i="13"/>
  <c r="R363" i="13"/>
  <c r="P363" i="13"/>
  <c r="BI361" i="13"/>
  <c r="BH361" i="13"/>
  <c r="BG361" i="13"/>
  <c r="BF361" i="13"/>
  <c r="T361" i="13"/>
  <c r="R361" i="13"/>
  <c r="P361" i="13"/>
  <c r="BI357" i="13"/>
  <c r="BH357" i="13"/>
  <c r="BG357" i="13"/>
  <c r="BF357" i="13"/>
  <c r="T357" i="13"/>
  <c r="R357" i="13"/>
  <c r="P357" i="13"/>
  <c r="BI353" i="13"/>
  <c r="BH353" i="13"/>
  <c r="BG353" i="13"/>
  <c r="BF353" i="13"/>
  <c r="T353" i="13"/>
  <c r="R353" i="13"/>
  <c r="P353" i="13"/>
  <c r="BI349" i="13"/>
  <c r="BH349" i="13"/>
  <c r="BG349" i="13"/>
  <c r="BF349" i="13"/>
  <c r="T349" i="13"/>
  <c r="R349" i="13"/>
  <c r="P349" i="13"/>
  <c r="BI345" i="13"/>
  <c r="BH345" i="13"/>
  <c r="BG345" i="13"/>
  <c r="BF345" i="13"/>
  <c r="T345" i="13"/>
  <c r="R345" i="13"/>
  <c r="P345" i="13"/>
  <c r="BI341" i="13"/>
  <c r="BH341" i="13"/>
  <c r="BG341" i="13"/>
  <c r="BF341" i="13"/>
  <c r="T341" i="13"/>
  <c r="R341" i="13"/>
  <c r="P341" i="13"/>
  <c r="BI337" i="13"/>
  <c r="BH337" i="13"/>
  <c r="BG337" i="13"/>
  <c r="BF337" i="13"/>
  <c r="T337" i="13"/>
  <c r="R337" i="13"/>
  <c r="P337" i="13"/>
  <c r="BI335" i="13"/>
  <c r="BH335" i="13"/>
  <c r="BG335" i="13"/>
  <c r="BF335" i="13"/>
  <c r="T335" i="13"/>
  <c r="R335" i="13"/>
  <c r="P335" i="13"/>
  <c r="BI331" i="13"/>
  <c r="BH331" i="13"/>
  <c r="BG331" i="13"/>
  <c r="BF331" i="13"/>
  <c r="T331" i="13"/>
  <c r="R331" i="13"/>
  <c r="P331" i="13"/>
  <c r="BI328" i="13"/>
  <c r="BH328" i="13"/>
  <c r="BG328" i="13"/>
  <c r="BF328" i="13"/>
  <c r="T328" i="13"/>
  <c r="R328" i="13"/>
  <c r="P328" i="13"/>
  <c r="BI326" i="13"/>
  <c r="BH326" i="13"/>
  <c r="BG326" i="13"/>
  <c r="BF326" i="13"/>
  <c r="T326" i="13"/>
  <c r="R326" i="13"/>
  <c r="P326" i="13"/>
  <c r="BI322" i="13"/>
  <c r="BH322" i="13"/>
  <c r="BG322" i="13"/>
  <c r="BF322" i="13"/>
  <c r="T322" i="13"/>
  <c r="R322" i="13"/>
  <c r="P322" i="13"/>
  <c r="BI319" i="13"/>
  <c r="BH319" i="13"/>
  <c r="BG319" i="13"/>
  <c r="BF319" i="13"/>
  <c r="T319" i="13"/>
  <c r="R319" i="13"/>
  <c r="P319" i="13"/>
  <c r="BI317" i="13"/>
  <c r="BH317" i="13"/>
  <c r="BG317" i="13"/>
  <c r="BF317" i="13"/>
  <c r="T317" i="13"/>
  <c r="R317" i="13"/>
  <c r="P317" i="13"/>
  <c r="BI313" i="13"/>
  <c r="BH313" i="13"/>
  <c r="BG313" i="13"/>
  <c r="BF313" i="13"/>
  <c r="T313" i="13"/>
  <c r="R313" i="13"/>
  <c r="P313" i="13"/>
  <c r="BI311" i="13"/>
  <c r="BH311" i="13"/>
  <c r="BG311" i="13"/>
  <c r="BF311" i="13"/>
  <c r="T311" i="13"/>
  <c r="R311" i="13"/>
  <c r="P311" i="13"/>
  <c r="BI307" i="13"/>
  <c r="BH307" i="13"/>
  <c r="BG307" i="13"/>
  <c r="BF307" i="13"/>
  <c r="T307" i="13"/>
  <c r="R307" i="13"/>
  <c r="P307" i="13"/>
  <c r="BI305" i="13"/>
  <c r="BH305" i="13"/>
  <c r="BG305" i="13"/>
  <c r="BF305" i="13"/>
  <c r="T305" i="13"/>
  <c r="R305" i="13"/>
  <c r="P305" i="13"/>
  <c r="BI301" i="13"/>
  <c r="BH301" i="13"/>
  <c r="BG301" i="13"/>
  <c r="BF301" i="13"/>
  <c r="T301" i="13"/>
  <c r="R301" i="13"/>
  <c r="P301" i="13"/>
  <c r="BI298" i="13"/>
  <c r="BH298" i="13"/>
  <c r="BG298" i="13"/>
  <c r="BF298" i="13"/>
  <c r="T298" i="13"/>
  <c r="R298" i="13"/>
  <c r="P298" i="13"/>
  <c r="BI295" i="13"/>
  <c r="BH295" i="13"/>
  <c r="BG295" i="13"/>
  <c r="BF295" i="13"/>
  <c r="T295" i="13"/>
  <c r="R295" i="13"/>
  <c r="P295" i="13"/>
  <c r="BI291" i="13"/>
  <c r="BH291" i="13"/>
  <c r="BG291" i="13"/>
  <c r="BF291" i="13"/>
  <c r="T291" i="13"/>
  <c r="R291" i="13"/>
  <c r="P291" i="13"/>
  <c r="BI287" i="13"/>
  <c r="BH287" i="13"/>
  <c r="BG287" i="13"/>
  <c r="BF287" i="13"/>
  <c r="T287" i="13"/>
  <c r="R287" i="13"/>
  <c r="P287" i="13"/>
  <c r="BI285" i="13"/>
  <c r="BH285" i="13"/>
  <c r="BG285" i="13"/>
  <c r="BF285" i="13"/>
  <c r="T285" i="13"/>
  <c r="R285" i="13"/>
  <c r="P285" i="13"/>
  <c r="BI281" i="13"/>
  <c r="BH281" i="13"/>
  <c r="BG281" i="13"/>
  <c r="BF281" i="13"/>
  <c r="T281" i="13"/>
  <c r="R281" i="13"/>
  <c r="P281" i="13"/>
  <c r="BI279" i="13"/>
  <c r="BH279" i="13"/>
  <c r="BG279" i="13"/>
  <c r="BF279" i="13"/>
  <c r="T279" i="13"/>
  <c r="R279" i="13"/>
  <c r="P279" i="13"/>
  <c r="BI275" i="13"/>
  <c r="BH275" i="13"/>
  <c r="BG275" i="13"/>
  <c r="BF275" i="13"/>
  <c r="T275" i="13"/>
  <c r="R275" i="13"/>
  <c r="P275" i="13"/>
  <c r="BI273" i="13"/>
  <c r="BH273" i="13"/>
  <c r="BG273" i="13"/>
  <c r="BF273" i="13"/>
  <c r="T273" i="13"/>
  <c r="R273" i="13"/>
  <c r="P273" i="13"/>
  <c r="BI269" i="13"/>
  <c r="BH269" i="13"/>
  <c r="BG269" i="13"/>
  <c r="BF269" i="13"/>
  <c r="T269" i="13"/>
  <c r="R269" i="13"/>
  <c r="P269" i="13"/>
  <c r="BI265" i="13"/>
  <c r="BH265" i="13"/>
  <c r="BG265" i="13"/>
  <c r="BF265" i="13"/>
  <c r="T265" i="13"/>
  <c r="R265" i="13"/>
  <c r="P265" i="13"/>
  <c r="BI262" i="13"/>
  <c r="BH262" i="13"/>
  <c r="BG262" i="13"/>
  <c r="BF262" i="13"/>
  <c r="T262" i="13"/>
  <c r="R262" i="13"/>
  <c r="P262" i="13"/>
  <c r="BI258" i="13"/>
  <c r="BH258" i="13"/>
  <c r="BG258" i="13"/>
  <c r="BF258" i="13"/>
  <c r="T258" i="13"/>
  <c r="R258" i="13"/>
  <c r="P258" i="13"/>
  <c r="BI254" i="13"/>
  <c r="BH254" i="13"/>
  <c r="BG254" i="13"/>
  <c r="BF254" i="13"/>
  <c r="T254" i="13"/>
  <c r="R254" i="13"/>
  <c r="P254" i="13"/>
  <c r="BI251" i="13"/>
  <c r="BH251" i="13"/>
  <c r="BG251" i="13"/>
  <c r="BF251" i="13"/>
  <c r="T251" i="13"/>
  <c r="R251" i="13"/>
  <c r="P251" i="13"/>
  <c r="BI247" i="13"/>
  <c r="BH247" i="13"/>
  <c r="BG247" i="13"/>
  <c r="BF247" i="13"/>
  <c r="T247" i="13"/>
  <c r="R247" i="13"/>
  <c r="P247" i="13"/>
  <c r="BI243" i="13"/>
  <c r="BH243" i="13"/>
  <c r="BG243" i="13"/>
  <c r="BF243" i="13"/>
  <c r="T243" i="13"/>
  <c r="R243" i="13"/>
  <c r="P243" i="13"/>
  <c r="BI240" i="13"/>
  <c r="BH240" i="13"/>
  <c r="BG240" i="13"/>
  <c r="BF240" i="13"/>
  <c r="T240" i="13"/>
  <c r="R240" i="13"/>
  <c r="P240" i="13"/>
  <c r="BI238" i="13"/>
  <c r="BH238" i="13"/>
  <c r="BG238" i="13"/>
  <c r="BF238" i="13"/>
  <c r="T238" i="13"/>
  <c r="R238" i="13"/>
  <c r="P238" i="13"/>
  <c r="BI234" i="13"/>
  <c r="BH234" i="13"/>
  <c r="BG234" i="13"/>
  <c r="BF234" i="13"/>
  <c r="T234" i="13"/>
  <c r="R234" i="13"/>
  <c r="P234" i="13"/>
  <c r="BI232" i="13"/>
  <c r="BH232" i="13"/>
  <c r="BG232" i="13"/>
  <c r="BF232" i="13"/>
  <c r="T232" i="13"/>
  <c r="R232" i="13"/>
  <c r="P232" i="13"/>
  <c r="BI230" i="13"/>
  <c r="BH230" i="13"/>
  <c r="BG230" i="13"/>
  <c r="BF230" i="13"/>
  <c r="T230" i="13"/>
  <c r="R230" i="13"/>
  <c r="P230" i="13"/>
  <c r="BI226" i="13"/>
  <c r="BH226" i="13"/>
  <c r="BG226" i="13"/>
  <c r="BF226" i="13"/>
  <c r="T226" i="13"/>
  <c r="R226" i="13"/>
  <c r="P226" i="13"/>
  <c r="BI224" i="13"/>
  <c r="BH224" i="13"/>
  <c r="BG224" i="13"/>
  <c r="BF224" i="13"/>
  <c r="T224" i="13"/>
  <c r="R224" i="13"/>
  <c r="P224" i="13"/>
  <c r="BI220" i="13"/>
  <c r="BH220" i="13"/>
  <c r="BG220" i="13"/>
  <c r="BF220" i="13"/>
  <c r="T220" i="13"/>
  <c r="R220" i="13"/>
  <c r="P220" i="13"/>
  <c r="BI218" i="13"/>
  <c r="BH218" i="13"/>
  <c r="BG218" i="13"/>
  <c r="BF218" i="13"/>
  <c r="T218" i="13"/>
  <c r="R218" i="13"/>
  <c r="P218" i="13"/>
  <c r="BI215" i="13"/>
  <c r="BH215" i="13"/>
  <c r="BG215" i="13"/>
  <c r="BF215" i="13"/>
  <c r="T215" i="13"/>
  <c r="R215" i="13"/>
  <c r="P215" i="13"/>
  <c r="BI211" i="13"/>
  <c r="BH211" i="13"/>
  <c r="BG211" i="13"/>
  <c r="BF211" i="13"/>
  <c r="T211" i="13"/>
  <c r="R211" i="13"/>
  <c r="P211" i="13"/>
  <c r="BI209" i="13"/>
  <c r="BH209" i="13"/>
  <c r="BG209" i="13"/>
  <c r="BF209" i="13"/>
  <c r="T209" i="13"/>
  <c r="R209" i="13"/>
  <c r="P209" i="13"/>
  <c r="BI205" i="13"/>
  <c r="BH205" i="13"/>
  <c r="BG205" i="13"/>
  <c r="BF205" i="13"/>
  <c r="T205" i="13"/>
  <c r="R205" i="13"/>
  <c r="P205" i="13"/>
  <c r="BI201" i="13"/>
  <c r="BH201" i="13"/>
  <c r="BG201" i="13"/>
  <c r="BF201" i="13"/>
  <c r="T201" i="13"/>
  <c r="R201" i="13"/>
  <c r="P201" i="13"/>
  <c r="BI197" i="13"/>
  <c r="BH197" i="13"/>
  <c r="BG197" i="13"/>
  <c r="BF197" i="13"/>
  <c r="T197" i="13"/>
  <c r="R197" i="13"/>
  <c r="P197" i="13"/>
  <c r="BI194" i="13"/>
  <c r="BH194" i="13"/>
  <c r="BG194" i="13"/>
  <c r="BF194" i="13"/>
  <c r="T194" i="13"/>
  <c r="R194" i="13"/>
  <c r="P194" i="13"/>
  <c r="BI190" i="13"/>
  <c r="BH190" i="13"/>
  <c r="BG190" i="13"/>
  <c r="BF190" i="13"/>
  <c r="T190" i="13"/>
  <c r="R190" i="13"/>
  <c r="P190" i="13"/>
  <c r="BI186" i="13"/>
  <c r="BH186" i="13"/>
  <c r="BG186" i="13"/>
  <c r="BF186" i="13"/>
  <c r="T186" i="13"/>
  <c r="R186" i="13"/>
  <c r="P186" i="13"/>
  <c r="BI182" i="13"/>
  <c r="BH182" i="13"/>
  <c r="BG182" i="13"/>
  <c r="BF182" i="13"/>
  <c r="T182" i="13"/>
  <c r="R182" i="13"/>
  <c r="P182" i="13"/>
  <c r="BI178" i="13"/>
  <c r="BH178" i="13"/>
  <c r="BG178" i="13"/>
  <c r="BF178" i="13"/>
  <c r="T178" i="13"/>
  <c r="R178" i="13"/>
  <c r="P178" i="13"/>
  <c r="BI174" i="13"/>
  <c r="BH174" i="13"/>
  <c r="BG174" i="13"/>
  <c r="BF174" i="13"/>
  <c r="T174" i="13"/>
  <c r="R174" i="13"/>
  <c r="P174" i="13"/>
  <c r="BI170" i="13"/>
  <c r="BH170" i="13"/>
  <c r="BG170" i="13"/>
  <c r="BF170" i="13"/>
  <c r="T170" i="13"/>
  <c r="R170" i="13"/>
  <c r="P170" i="13"/>
  <c r="BI165" i="13"/>
  <c r="BH165" i="13"/>
  <c r="BG165" i="13"/>
  <c r="BF165" i="13"/>
  <c r="T165" i="13"/>
  <c r="R165" i="13"/>
  <c r="P165" i="13"/>
  <c r="BI161" i="13"/>
  <c r="BH161" i="13"/>
  <c r="BG161" i="13"/>
  <c r="BF161" i="13"/>
  <c r="T161" i="13"/>
  <c r="R161" i="13"/>
  <c r="P161" i="13"/>
  <c r="BI157" i="13"/>
  <c r="BH157" i="13"/>
  <c r="BG157" i="13"/>
  <c r="BF157" i="13"/>
  <c r="T157" i="13"/>
  <c r="R157" i="13"/>
  <c r="P157" i="13"/>
  <c r="BI153" i="13"/>
  <c r="BH153" i="13"/>
  <c r="BG153" i="13"/>
  <c r="BF153" i="13"/>
  <c r="T153" i="13"/>
  <c r="R153" i="13"/>
  <c r="P153" i="13"/>
  <c r="BI148" i="13"/>
  <c r="BH148" i="13"/>
  <c r="BG148" i="13"/>
  <c r="BF148" i="13"/>
  <c r="T148" i="13"/>
  <c r="R148" i="13"/>
  <c r="P148" i="13"/>
  <c r="BI144" i="13"/>
  <c r="BH144" i="13"/>
  <c r="BG144" i="13"/>
  <c r="BF144" i="13"/>
  <c r="T144" i="13"/>
  <c r="R144" i="13"/>
  <c r="P144" i="13"/>
  <c r="BI141" i="13"/>
  <c r="BH141" i="13"/>
  <c r="BG141" i="13"/>
  <c r="BF141" i="13"/>
  <c r="T141" i="13"/>
  <c r="R141" i="13"/>
  <c r="P141" i="13"/>
  <c r="BI137" i="13"/>
  <c r="BH137" i="13"/>
  <c r="BG137" i="13"/>
  <c r="BF137" i="13"/>
  <c r="T137" i="13"/>
  <c r="R137" i="13"/>
  <c r="P137" i="13"/>
  <c r="BI132" i="13"/>
  <c r="BH132" i="13"/>
  <c r="BG132" i="13"/>
  <c r="BF132" i="13"/>
  <c r="T132" i="13"/>
  <c r="R132" i="13"/>
  <c r="P132" i="13"/>
  <c r="BI128" i="13"/>
  <c r="BH128" i="13"/>
  <c r="BG128" i="13"/>
  <c r="BF128" i="13"/>
  <c r="T128" i="13"/>
  <c r="R128" i="13"/>
  <c r="P128" i="13"/>
  <c r="BI123" i="13"/>
  <c r="BH123" i="13"/>
  <c r="BG123" i="13"/>
  <c r="BF123" i="13"/>
  <c r="T123" i="13"/>
  <c r="R123" i="13"/>
  <c r="P123" i="13"/>
  <c r="BI119" i="13"/>
  <c r="BH119" i="13"/>
  <c r="BG119" i="13"/>
  <c r="BF119" i="13"/>
  <c r="T119" i="13"/>
  <c r="R119" i="13"/>
  <c r="P119" i="13"/>
  <c r="BI115" i="13"/>
  <c r="BH115" i="13"/>
  <c r="BG115" i="13"/>
  <c r="BF115" i="13"/>
  <c r="T115" i="13"/>
  <c r="R115" i="13"/>
  <c r="P115" i="13"/>
  <c r="BI111" i="13"/>
  <c r="BH111" i="13"/>
  <c r="BG111" i="13"/>
  <c r="BF111" i="13"/>
  <c r="T111" i="13"/>
  <c r="R111" i="13"/>
  <c r="P111" i="13"/>
  <c r="BI107" i="13"/>
  <c r="BH107" i="13"/>
  <c r="BG107" i="13"/>
  <c r="BF107" i="13"/>
  <c r="T107" i="13"/>
  <c r="R107" i="13"/>
  <c r="P107" i="13"/>
  <c r="BI101" i="13"/>
  <c r="BH101" i="13"/>
  <c r="BG101" i="13"/>
  <c r="BF101" i="13"/>
  <c r="T101" i="13"/>
  <c r="R101" i="13"/>
  <c r="P101" i="13"/>
  <c r="BI95" i="13"/>
  <c r="BH95" i="13"/>
  <c r="BG95" i="13"/>
  <c r="BF95" i="13"/>
  <c r="T95" i="13"/>
  <c r="R95" i="13"/>
  <c r="P95" i="13"/>
  <c r="J88" i="13"/>
  <c r="F88" i="13"/>
  <c r="F86" i="13"/>
  <c r="E84" i="13"/>
  <c r="J54" i="13"/>
  <c r="F54" i="13"/>
  <c r="F52" i="13"/>
  <c r="E50" i="13"/>
  <c r="J24" i="13"/>
  <c r="E24" i="13"/>
  <c r="J55" i="13"/>
  <c r="J23" i="13"/>
  <c r="J18" i="13"/>
  <c r="E18" i="13"/>
  <c r="F55" i="13"/>
  <c r="J17" i="13"/>
  <c r="J12" i="13"/>
  <c r="J52" i="13" s="1"/>
  <c r="E7" i="13"/>
  <c r="E82" i="13"/>
  <c r="J37" i="12"/>
  <c r="J36" i="12"/>
  <c r="AY65" i="1"/>
  <c r="J35" i="12"/>
  <c r="AX65" i="1"/>
  <c r="BI309" i="12"/>
  <c r="BH309" i="12"/>
  <c r="BG309" i="12"/>
  <c r="BF309" i="12"/>
  <c r="T309" i="12"/>
  <c r="T308" i="12"/>
  <c r="T307" i="12"/>
  <c r="R309" i="12"/>
  <c r="R308" i="12" s="1"/>
  <c r="R307" i="12" s="1"/>
  <c r="P309" i="12"/>
  <c r="P308" i="12"/>
  <c r="P307" i="12" s="1"/>
  <c r="BI303" i="12"/>
  <c r="BH303" i="12"/>
  <c r="BG303" i="12"/>
  <c r="BF303" i="12"/>
  <c r="T303" i="12"/>
  <c r="T302" i="12"/>
  <c r="T301" i="12" s="1"/>
  <c r="R303" i="12"/>
  <c r="R302" i="12"/>
  <c r="R301" i="12"/>
  <c r="P303" i="12"/>
  <c r="P302" i="12" s="1"/>
  <c r="P301" i="12" s="1"/>
  <c r="BI298" i="12"/>
  <c r="BH298" i="12"/>
  <c r="BG298" i="12"/>
  <c r="BF298" i="12"/>
  <c r="T298" i="12"/>
  <c r="R298" i="12"/>
  <c r="P298" i="12"/>
  <c r="BI295" i="12"/>
  <c r="BH295" i="12"/>
  <c r="BG295" i="12"/>
  <c r="BF295" i="12"/>
  <c r="T295" i="12"/>
  <c r="R295" i="12"/>
  <c r="P295" i="12"/>
  <c r="BI291" i="12"/>
  <c r="BH291" i="12"/>
  <c r="BG291" i="12"/>
  <c r="BF291" i="12"/>
  <c r="T291" i="12"/>
  <c r="R291" i="12"/>
  <c r="P291" i="12"/>
  <c r="BI287" i="12"/>
  <c r="BH287" i="12"/>
  <c r="BG287" i="12"/>
  <c r="BF287" i="12"/>
  <c r="T287" i="12"/>
  <c r="R287" i="12"/>
  <c r="P287" i="12"/>
  <c r="BI283" i="12"/>
  <c r="BH283" i="12"/>
  <c r="BG283" i="12"/>
  <c r="BF283" i="12"/>
  <c r="T283" i="12"/>
  <c r="R283" i="12"/>
  <c r="P283" i="12"/>
  <c r="BI279" i="12"/>
  <c r="BH279" i="12"/>
  <c r="BG279" i="12"/>
  <c r="BF279" i="12"/>
  <c r="T279" i="12"/>
  <c r="R279" i="12"/>
  <c r="P279" i="12"/>
  <c r="BI276" i="12"/>
  <c r="BH276" i="12"/>
  <c r="BG276" i="12"/>
  <c r="BF276" i="12"/>
  <c r="T276" i="12"/>
  <c r="R276" i="12"/>
  <c r="P276" i="12"/>
  <c r="BI274" i="12"/>
  <c r="BH274" i="12"/>
  <c r="BG274" i="12"/>
  <c r="BF274" i="12"/>
  <c r="T274" i="12"/>
  <c r="R274" i="12"/>
  <c r="P274" i="12"/>
  <c r="BI270" i="12"/>
  <c r="BH270" i="12"/>
  <c r="BG270" i="12"/>
  <c r="BF270" i="12"/>
  <c r="T270" i="12"/>
  <c r="R270" i="12"/>
  <c r="P270" i="12"/>
  <c r="BI268" i="12"/>
  <c r="BH268" i="12"/>
  <c r="BG268" i="12"/>
  <c r="BF268" i="12"/>
  <c r="T268" i="12"/>
  <c r="R268" i="12"/>
  <c r="P268" i="12"/>
  <c r="BI264" i="12"/>
  <c r="BH264" i="12"/>
  <c r="BG264" i="12"/>
  <c r="BF264" i="12"/>
  <c r="T264" i="12"/>
  <c r="R264" i="12"/>
  <c r="P264" i="12"/>
  <c r="BI262" i="12"/>
  <c r="BH262" i="12"/>
  <c r="BG262" i="12"/>
  <c r="BF262" i="12"/>
  <c r="T262" i="12"/>
  <c r="R262" i="12"/>
  <c r="P262" i="12"/>
  <c r="BI258" i="12"/>
  <c r="BH258" i="12"/>
  <c r="BG258" i="12"/>
  <c r="BF258" i="12"/>
  <c r="T258" i="12"/>
  <c r="R258" i="12"/>
  <c r="P258" i="12"/>
  <c r="BI256" i="12"/>
  <c r="BH256" i="12"/>
  <c r="BG256" i="12"/>
  <c r="BF256" i="12"/>
  <c r="T256" i="12"/>
  <c r="R256" i="12"/>
  <c r="P256" i="12"/>
  <c r="BI254" i="12"/>
  <c r="BH254" i="12"/>
  <c r="BG254" i="12"/>
  <c r="BF254" i="12"/>
  <c r="T254" i="12"/>
  <c r="R254" i="12"/>
  <c r="P254" i="12"/>
  <c r="BI250" i="12"/>
  <c r="BH250" i="12"/>
  <c r="BG250" i="12"/>
  <c r="BF250" i="12"/>
  <c r="T250" i="12"/>
  <c r="R250" i="12"/>
  <c r="P250" i="12"/>
  <c r="BI248" i="12"/>
  <c r="BH248" i="12"/>
  <c r="BG248" i="12"/>
  <c r="BF248" i="12"/>
  <c r="T248" i="12"/>
  <c r="R248" i="12"/>
  <c r="P248" i="12"/>
  <c r="BI244" i="12"/>
  <c r="BH244" i="12"/>
  <c r="BG244" i="12"/>
  <c r="BF244" i="12"/>
  <c r="T244" i="12"/>
  <c r="R244" i="12"/>
  <c r="P244" i="12"/>
  <c r="BI242" i="12"/>
  <c r="BH242" i="12"/>
  <c r="BG242" i="12"/>
  <c r="BF242" i="12"/>
  <c r="T242" i="12"/>
  <c r="R242" i="12"/>
  <c r="P242" i="12"/>
  <c r="BI238" i="12"/>
  <c r="BH238" i="12"/>
  <c r="BG238" i="12"/>
  <c r="BF238" i="12"/>
  <c r="T238" i="12"/>
  <c r="R238" i="12"/>
  <c r="P238" i="12"/>
  <c r="BI236" i="12"/>
  <c r="BH236" i="12"/>
  <c r="BG236" i="12"/>
  <c r="BF236" i="12"/>
  <c r="T236" i="12"/>
  <c r="R236" i="12"/>
  <c r="P236" i="12"/>
  <c r="BI232" i="12"/>
  <c r="BH232" i="12"/>
  <c r="BG232" i="12"/>
  <c r="BF232" i="12"/>
  <c r="T232" i="12"/>
  <c r="R232" i="12"/>
  <c r="P232" i="12"/>
  <c r="BI230" i="12"/>
  <c r="BH230" i="12"/>
  <c r="BG230" i="12"/>
  <c r="BF230" i="12"/>
  <c r="T230" i="12"/>
  <c r="R230" i="12"/>
  <c r="P230" i="12"/>
  <c r="BI226" i="12"/>
  <c r="BH226" i="12"/>
  <c r="BG226" i="12"/>
  <c r="BF226" i="12"/>
  <c r="T226" i="12"/>
  <c r="R226" i="12"/>
  <c r="P226" i="12"/>
  <c r="BI223" i="12"/>
  <c r="BH223" i="12"/>
  <c r="BG223" i="12"/>
  <c r="BF223" i="12"/>
  <c r="T223" i="12"/>
  <c r="R223" i="12"/>
  <c r="P223" i="12"/>
  <c r="BI219" i="12"/>
  <c r="BH219" i="12"/>
  <c r="BG219" i="12"/>
  <c r="BF219" i="12"/>
  <c r="T219" i="12"/>
  <c r="R219" i="12"/>
  <c r="P219" i="12"/>
  <c r="BI215" i="12"/>
  <c r="BH215" i="12"/>
  <c r="BG215" i="12"/>
  <c r="BF215" i="12"/>
  <c r="T215" i="12"/>
  <c r="R215" i="12"/>
  <c r="P215" i="12"/>
  <c r="BI213" i="12"/>
  <c r="BH213" i="12"/>
  <c r="BG213" i="12"/>
  <c r="BF213" i="12"/>
  <c r="T213" i="12"/>
  <c r="R213" i="12"/>
  <c r="P213" i="12"/>
  <c r="BI209" i="12"/>
  <c r="BH209" i="12"/>
  <c r="BG209" i="12"/>
  <c r="BF209" i="12"/>
  <c r="T209" i="12"/>
  <c r="R209" i="12"/>
  <c r="P209" i="12"/>
  <c r="BI207" i="12"/>
  <c r="BH207" i="12"/>
  <c r="BG207" i="12"/>
  <c r="BF207" i="12"/>
  <c r="T207" i="12"/>
  <c r="R207" i="12"/>
  <c r="P207" i="12"/>
  <c r="BI203" i="12"/>
  <c r="BH203" i="12"/>
  <c r="BG203" i="12"/>
  <c r="BF203" i="12"/>
  <c r="T203" i="12"/>
  <c r="R203" i="12"/>
  <c r="P203" i="12"/>
  <c r="BI201" i="12"/>
  <c r="BH201" i="12"/>
  <c r="BG201" i="12"/>
  <c r="BF201" i="12"/>
  <c r="T201" i="12"/>
  <c r="R201" i="12"/>
  <c r="P201" i="12"/>
  <c r="BI197" i="12"/>
  <c r="BH197" i="12"/>
  <c r="BG197" i="12"/>
  <c r="BF197" i="12"/>
  <c r="T197" i="12"/>
  <c r="R197" i="12"/>
  <c r="P197" i="12"/>
  <c r="BI194" i="12"/>
  <c r="BH194" i="12"/>
  <c r="BG194" i="12"/>
  <c r="BF194" i="12"/>
  <c r="T194" i="12"/>
  <c r="R194" i="12"/>
  <c r="P194" i="12"/>
  <c r="BI191" i="12"/>
  <c r="BH191" i="12"/>
  <c r="BG191" i="12"/>
  <c r="BF191" i="12"/>
  <c r="T191" i="12"/>
  <c r="R191" i="12"/>
  <c r="P191" i="12"/>
  <c r="BI188" i="12"/>
  <c r="BH188" i="12"/>
  <c r="BG188" i="12"/>
  <c r="BF188" i="12"/>
  <c r="T188" i="12"/>
  <c r="R188" i="12"/>
  <c r="P188" i="12"/>
  <c r="BI186" i="12"/>
  <c r="BH186" i="12"/>
  <c r="BG186" i="12"/>
  <c r="BF186" i="12"/>
  <c r="T186" i="12"/>
  <c r="R186" i="12"/>
  <c r="P186" i="12"/>
  <c r="BI182" i="12"/>
  <c r="BH182" i="12"/>
  <c r="BG182" i="12"/>
  <c r="BF182" i="12"/>
  <c r="T182" i="12"/>
  <c r="R182" i="12"/>
  <c r="P182" i="12"/>
  <c r="BI180" i="12"/>
  <c r="BH180" i="12"/>
  <c r="BG180" i="12"/>
  <c r="BF180" i="12"/>
  <c r="T180" i="12"/>
  <c r="R180" i="12"/>
  <c r="P180" i="12"/>
  <c r="BI176" i="12"/>
  <c r="BH176" i="12"/>
  <c r="BG176" i="12"/>
  <c r="BF176" i="12"/>
  <c r="T176" i="12"/>
  <c r="R176" i="12"/>
  <c r="P176" i="12"/>
  <c r="BI174" i="12"/>
  <c r="BH174" i="12"/>
  <c r="BG174" i="12"/>
  <c r="BF174" i="12"/>
  <c r="T174" i="12"/>
  <c r="R174" i="12"/>
  <c r="P174" i="12"/>
  <c r="BI170" i="12"/>
  <c r="BH170" i="12"/>
  <c r="BG170" i="12"/>
  <c r="BF170" i="12"/>
  <c r="T170" i="12"/>
  <c r="R170" i="12"/>
  <c r="P170" i="12"/>
  <c r="BI168" i="12"/>
  <c r="BH168" i="12"/>
  <c r="BG168" i="12"/>
  <c r="BF168" i="12"/>
  <c r="T168" i="12"/>
  <c r="R168" i="12"/>
  <c r="P168" i="12"/>
  <c r="BI164" i="12"/>
  <c r="BH164" i="12"/>
  <c r="BG164" i="12"/>
  <c r="BF164" i="12"/>
  <c r="T164" i="12"/>
  <c r="R164" i="12"/>
  <c r="P164" i="12"/>
  <c r="BI162" i="12"/>
  <c r="BH162" i="12"/>
  <c r="BG162" i="12"/>
  <c r="BF162" i="12"/>
  <c r="T162" i="12"/>
  <c r="R162" i="12"/>
  <c r="P162" i="12"/>
  <c r="BI158" i="12"/>
  <c r="BH158" i="12"/>
  <c r="BG158" i="12"/>
  <c r="BF158" i="12"/>
  <c r="T158" i="12"/>
  <c r="R158" i="12"/>
  <c r="P158" i="12"/>
  <c r="BI156" i="12"/>
  <c r="BH156" i="12"/>
  <c r="BG156" i="12"/>
  <c r="BF156" i="12"/>
  <c r="T156" i="12"/>
  <c r="R156" i="12"/>
  <c r="P156" i="12"/>
  <c r="BI152" i="12"/>
  <c r="BH152" i="12"/>
  <c r="BG152" i="12"/>
  <c r="BF152" i="12"/>
  <c r="T152" i="12"/>
  <c r="R152" i="12"/>
  <c r="P152" i="12"/>
  <c r="BI149" i="12"/>
  <c r="BH149" i="12"/>
  <c r="BG149" i="12"/>
  <c r="BF149" i="12"/>
  <c r="T149" i="12"/>
  <c r="R149" i="12"/>
  <c r="P149" i="12"/>
  <c r="BI146" i="12"/>
  <c r="BH146" i="12"/>
  <c r="BG146" i="12"/>
  <c r="BF146" i="12"/>
  <c r="T146" i="12"/>
  <c r="R146" i="12"/>
  <c r="P146" i="12"/>
  <c r="BI142" i="12"/>
  <c r="BH142" i="12"/>
  <c r="BG142" i="12"/>
  <c r="BF142" i="12"/>
  <c r="T142" i="12"/>
  <c r="R142" i="12"/>
  <c r="P142" i="12"/>
  <c r="BI138" i="12"/>
  <c r="BH138" i="12"/>
  <c r="BG138" i="12"/>
  <c r="BF138" i="12"/>
  <c r="T138" i="12"/>
  <c r="R138" i="12"/>
  <c r="P138" i="12"/>
  <c r="BI134" i="12"/>
  <c r="BH134" i="12"/>
  <c r="BG134" i="12"/>
  <c r="BF134" i="12"/>
  <c r="T134" i="12"/>
  <c r="R134" i="12"/>
  <c r="P134" i="12"/>
  <c r="BI131" i="12"/>
  <c r="BH131" i="12"/>
  <c r="BG131" i="12"/>
  <c r="BF131" i="12"/>
  <c r="T131" i="12"/>
  <c r="R131" i="12"/>
  <c r="P131" i="12"/>
  <c r="BI127" i="12"/>
  <c r="BH127" i="12"/>
  <c r="BG127" i="12"/>
  <c r="BF127" i="12"/>
  <c r="T127" i="12"/>
  <c r="R127" i="12"/>
  <c r="P127" i="12"/>
  <c r="BI124" i="12"/>
  <c r="BH124" i="12"/>
  <c r="BG124" i="12"/>
  <c r="BF124" i="12"/>
  <c r="T124" i="12"/>
  <c r="R124" i="12"/>
  <c r="P124" i="12"/>
  <c r="BI121" i="12"/>
  <c r="BH121" i="12"/>
  <c r="BG121" i="12"/>
  <c r="BF121" i="12"/>
  <c r="T121" i="12"/>
  <c r="R121" i="12"/>
  <c r="P121" i="12"/>
  <c r="BI117" i="12"/>
  <c r="BH117" i="12"/>
  <c r="BG117" i="12"/>
  <c r="BF117" i="12"/>
  <c r="T117" i="12"/>
  <c r="R117" i="12"/>
  <c r="P117" i="12"/>
  <c r="BI112" i="12"/>
  <c r="BH112" i="12"/>
  <c r="BG112" i="12"/>
  <c r="BF112" i="12"/>
  <c r="T112" i="12"/>
  <c r="T111" i="12"/>
  <c r="R112" i="12"/>
  <c r="R111" i="12" s="1"/>
  <c r="P112" i="12"/>
  <c r="P111" i="12"/>
  <c r="BI108" i="12"/>
  <c r="BH108" i="12"/>
  <c r="BG108" i="12"/>
  <c r="BF108" i="12"/>
  <c r="T108" i="12"/>
  <c r="R108" i="12"/>
  <c r="P108" i="12"/>
  <c r="BI104" i="12"/>
  <c r="BH104" i="12"/>
  <c r="BG104" i="12"/>
  <c r="BF104" i="12"/>
  <c r="T104" i="12"/>
  <c r="R104" i="12"/>
  <c r="P104" i="12"/>
  <c r="BI101" i="12"/>
  <c r="BH101" i="12"/>
  <c r="BG101" i="12"/>
  <c r="BF101" i="12"/>
  <c r="T101" i="12"/>
  <c r="R101" i="12"/>
  <c r="P101" i="12"/>
  <c r="BI98" i="12"/>
  <c r="BH98" i="12"/>
  <c r="BG98" i="12"/>
  <c r="BF98" i="12"/>
  <c r="T98" i="12"/>
  <c r="R98" i="12"/>
  <c r="P98" i="12"/>
  <c r="BI93" i="12"/>
  <c r="BH93" i="12"/>
  <c r="BG93" i="12"/>
  <c r="BF93" i="12"/>
  <c r="T93" i="12"/>
  <c r="T92" i="12"/>
  <c r="R93" i="12"/>
  <c r="R92" i="12"/>
  <c r="P93" i="12"/>
  <c r="P92" i="12"/>
  <c r="J86" i="12"/>
  <c r="F86" i="12"/>
  <c r="F84" i="12"/>
  <c r="E82" i="12"/>
  <c r="J54" i="12"/>
  <c r="F54" i="12"/>
  <c r="F52" i="12"/>
  <c r="E50" i="12"/>
  <c r="J24" i="12"/>
  <c r="E24" i="12"/>
  <c r="J55" i="12"/>
  <c r="J23" i="12"/>
  <c r="J18" i="12"/>
  <c r="E18" i="12"/>
  <c r="F87" i="12"/>
  <c r="J17" i="12"/>
  <c r="J12" i="12"/>
  <c r="J52" i="12"/>
  <c r="E7" i="12"/>
  <c r="E80" i="12" s="1"/>
  <c r="J37" i="11"/>
  <c r="J36" i="11"/>
  <c r="AY64" i="1"/>
  <c r="J35" i="11"/>
  <c r="AX64" i="1" s="1"/>
  <c r="BI584" i="11"/>
  <c r="BH584" i="11"/>
  <c r="BG584" i="11"/>
  <c r="BF584" i="11"/>
  <c r="T584" i="11"/>
  <c r="T583" i="11"/>
  <c r="R584" i="11"/>
  <c r="R583" i="11"/>
  <c r="P584" i="11"/>
  <c r="P583" i="11"/>
  <c r="BI579" i="11"/>
  <c r="BH579" i="11"/>
  <c r="BG579" i="11"/>
  <c r="BF579" i="11"/>
  <c r="T579" i="11"/>
  <c r="R579" i="11"/>
  <c r="P579" i="11"/>
  <c r="BI575" i="11"/>
  <c r="BH575" i="11"/>
  <c r="BG575" i="11"/>
  <c r="BF575" i="11"/>
  <c r="T575" i="11"/>
  <c r="R575" i="11"/>
  <c r="P575" i="11"/>
  <c r="BI570" i="11"/>
  <c r="BH570" i="11"/>
  <c r="BG570" i="11"/>
  <c r="BF570" i="11"/>
  <c r="T570" i="11"/>
  <c r="R570" i="11"/>
  <c r="P570" i="11"/>
  <c r="BI566" i="11"/>
  <c r="BH566" i="11"/>
  <c r="BG566" i="11"/>
  <c r="BF566" i="11"/>
  <c r="T566" i="11"/>
  <c r="R566" i="11"/>
  <c r="P566" i="11"/>
  <c r="BI561" i="11"/>
  <c r="BH561" i="11"/>
  <c r="BG561" i="11"/>
  <c r="BF561" i="11"/>
  <c r="T561" i="11"/>
  <c r="R561" i="11"/>
  <c r="P561" i="11"/>
  <c r="BI558" i="11"/>
  <c r="BH558" i="11"/>
  <c r="BG558" i="11"/>
  <c r="BF558" i="11"/>
  <c r="T558" i="11"/>
  <c r="R558" i="11"/>
  <c r="P558" i="11"/>
  <c r="BI556" i="11"/>
  <c r="BH556" i="11"/>
  <c r="BG556" i="11"/>
  <c r="BF556" i="11"/>
  <c r="T556" i="11"/>
  <c r="R556" i="11"/>
  <c r="P556" i="11"/>
  <c r="BI553" i="11"/>
  <c r="BH553" i="11"/>
  <c r="BG553" i="11"/>
  <c r="BF553" i="11"/>
  <c r="T553" i="11"/>
  <c r="R553" i="11"/>
  <c r="P553" i="11"/>
  <c r="BI549" i="11"/>
  <c r="BH549" i="11"/>
  <c r="BG549" i="11"/>
  <c r="BF549" i="11"/>
  <c r="T549" i="11"/>
  <c r="R549" i="11"/>
  <c r="P549" i="11"/>
  <c r="BI546" i="11"/>
  <c r="BH546" i="11"/>
  <c r="BG546" i="11"/>
  <c r="BF546" i="11"/>
  <c r="T546" i="11"/>
  <c r="R546" i="11"/>
  <c r="P546" i="11"/>
  <c r="BI542" i="11"/>
  <c r="BH542" i="11"/>
  <c r="BG542" i="11"/>
  <c r="BF542" i="11"/>
  <c r="T542" i="11"/>
  <c r="R542" i="11"/>
  <c r="P542" i="11"/>
  <c r="BI539" i="11"/>
  <c r="BH539" i="11"/>
  <c r="BG539" i="11"/>
  <c r="BF539" i="11"/>
  <c r="T539" i="11"/>
  <c r="R539" i="11"/>
  <c r="P539" i="11"/>
  <c r="BI535" i="11"/>
  <c r="BH535" i="11"/>
  <c r="BG535" i="11"/>
  <c r="BF535" i="11"/>
  <c r="T535" i="11"/>
  <c r="R535" i="11"/>
  <c r="P535" i="11"/>
  <c r="BI533" i="11"/>
  <c r="BH533" i="11"/>
  <c r="BG533" i="11"/>
  <c r="BF533" i="11"/>
  <c r="T533" i="11"/>
  <c r="R533" i="11"/>
  <c r="P533" i="11"/>
  <c r="BI529" i="11"/>
  <c r="BH529" i="11"/>
  <c r="BG529" i="11"/>
  <c r="BF529" i="11"/>
  <c r="T529" i="11"/>
  <c r="R529" i="11"/>
  <c r="P529" i="11"/>
  <c r="BI524" i="11"/>
  <c r="BH524" i="11"/>
  <c r="BG524" i="11"/>
  <c r="BF524" i="11"/>
  <c r="T524" i="11"/>
  <c r="T523" i="11"/>
  <c r="R524" i="11"/>
  <c r="R523" i="11" s="1"/>
  <c r="P524" i="11"/>
  <c r="P523" i="11"/>
  <c r="BI520" i="11"/>
  <c r="BH520" i="11"/>
  <c r="BG520" i="11"/>
  <c r="BF520" i="11"/>
  <c r="T520" i="11"/>
  <c r="R520" i="11"/>
  <c r="P520" i="11"/>
  <c r="BI516" i="11"/>
  <c r="BH516" i="11"/>
  <c r="BG516" i="11"/>
  <c r="BF516" i="11"/>
  <c r="T516" i="11"/>
  <c r="R516" i="11"/>
  <c r="P516" i="11"/>
  <c r="BI513" i="11"/>
  <c r="BH513" i="11"/>
  <c r="BG513" i="11"/>
  <c r="BF513" i="11"/>
  <c r="T513" i="11"/>
  <c r="R513" i="11"/>
  <c r="P513" i="11"/>
  <c r="BI510" i="11"/>
  <c r="BH510" i="11"/>
  <c r="BG510" i="11"/>
  <c r="BF510" i="11"/>
  <c r="T510" i="11"/>
  <c r="R510" i="11"/>
  <c r="P510" i="11"/>
  <c r="BI506" i="11"/>
  <c r="BH506" i="11"/>
  <c r="BG506" i="11"/>
  <c r="BF506" i="11"/>
  <c r="T506" i="11"/>
  <c r="R506" i="11"/>
  <c r="P506" i="11"/>
  <c r="BI502" i="11"/>
  <c r="BH502" i="11"/>
  <c r="BG502" i="11"/>
  <c r="BF502" i="11"/>
  <c r="T502" i="11"/>
  <c r="R502" i="11"/>
  <c r="P502" i="11"/>
  <c r="BI498" i="11"/>
  <c r="BH498" i="11"/>
  <c r="BG498" i="11"/>
  <c r="BF498" i="11"/>
  <c r="T498" i="11"/>
  <c r="R498" i="11"/>
  <c r="P498" i="11"/>
  <c r="BI494" i="11"/>
  <c r="BH494" i="11"/>
  <c r="BG494" i="11"/>
  <c r="BF494" i="11"/>
  <c r="T494" i="11"/>
  <c r="R494" i="11"/>
  <c r="P494" i="11"/>
  <c r="BI488" i="11"/>
  <c r="BH488" i="11"/>
  <c r="BG488" i="11"/>
  <c r="BF488" i="11"/>
  <c r="T488" i="11"/>
  <c r="R488" i="11"/>
  <c r="P488" i="11"/>
  <c r="BI483" i="11"/>
  <c r="BH483" i="11"/>
  <c r="BG483" i="11"/>
  <c r="BF483" i="11"/>
  <c r="T483" i="11"/>
  <c r="R483" i="11"/>
  <c r="P483" i="11"/>
  <c r="BI479" i="11"/>
  <c r="BH479" i="11"/>
  <c r="BG479" i="11"/>
  <c r="BF479" i="11"/>
  <c r="T479" i="11"/>
  <c r="R479" i="11"/>
  <c r="P479" i="11"/>
  <c r="BI477" i="11"/>
  <c r="BH477" i="11"/>
  <c r="BG477" i="11"/>
  <c r="BF477" i="11"/>
  <c r="T477" i="11"/>
  <c r="R477" i="11"/>
  <c r="P477" i="11"/>
  <c r="BI473" i="11"/>
  <c r="BH473" i="11"/>
  <c r="BG473" i="11"/>
  <c r="BF473" i="11"/>
  <c r="T473" i="11"/>
  <c r="R473" i="11"/>
  <c r="P473" i="11"/>
  <c r="BI469" i="11"/>
  <c r="BH469" i="11"/>
  <c r="BG469" i="11"/>
  <c r="BF469" i="11"/>
  <c r="T469" i="11"/>
  <c r="R469" i="11"/>
  <c r="P469" i="11"/>
  <c r="BI465" i="11"/>
  <c r="BH465" i="11"/>
  <c r="BG465" i="11"/>
  <c r="BF465" i="11"/>
  <c r="T465" i="11"/>
  <c r="R465" i="11"/>
  <c r="P465" i="11"/>
  <c r="BI463" i="11"/>
  <c r="BH463" i="11"/>
  <c r="BG463" i="11"/>
  <c r="BF463" i="11"/>
  <c r="T463" i="11"/>
  <c r="R463" i="11"/>
  <c r="P463" i="11"/>
  <c r="BI459" i="11"/>
  <c r="BH459" i="11"/>
  <c r="BG459" i="11"/>
  <c r="BF459" i="11"/>
  <c r="T459" i="11"/>
  <c r="R459" i="11"/>
  <c r="P459" i="11"/>
  <c r="BI456" i="11"/>
  <c r="BH456" i="11"/>
  <c r="BG456" i="11"/>
  <c r="BF456" i="11"/>
  <c r="T456" i="11"/>
  <c r="R456" i="11"/>
  <c r="P456" i="11"/>
  <c r="BI454" i="11"/>
  <c r="BH454" i="11"/>
  <c r="BG454" i="11"/>
  <c r="BF454" i="11"/>
  <c r="T454" i="11"/>
  <c r="R454" i="11"/>
  <c r="P454" i="11"/>
  <c r="BI450" i="11"/>
  <c r="BH450" i="11"/>
  <c r="BG450" i="11"/>
  <c r="BF450" i="11"/>
  <c r="T450" i="11"/>
  <c r="R450" i="11"/>
  <c r="P450" i="11"/>
  <c r="BI446" i="11"/>
  <c r="BH446" i="11"/>
  <c r="BG446" i="11"/>
  <c r="BF446" i="11"/>
  <c r="T446" i="11"/>
  <c r="R446" i="11"/>
  <c r="P446" i="11"/>
  <c r="BI442" i="11"/>
  <c r="BH442" i="11"/>
  <c r="BG442" i="11"/>
  <c r="BF442" i="11"/>
  <c r="T442" i="11"/>
  <c r="R442" i="11"/>
  <c r="P442" i="11"/>
  <c r="BI438" i="11"/>
  <c r="BH438" i="11"/>
  <c r="BG438" i="11"/>
  <c r="BF438" i="11"/>
  <c r="T438" i="11"/>
  <c r="R438" i="11"/>
  <c r="P438" i="11"/>
  <c r="BI434" i="11"/>
  <c r="BH434" i="11"/>
  <c r="BG434" i="11"/>
  <c r="BF434" i="11"/>
  <c r="T434" i="11"/>
  <c r="R434" i="11"/>
  <c r="P434" i="11"/>
  <c r="BI430" i="11"/>
  <c r="BH430" i="11"/>
  <c r="BG430" i="11"/>
  <c r="BF430" i="11"/>
  <c r="T430" i="11"/>
  <c r="R430" i="11"/>
  <c r="P430" i="11"/>
  <c r="BI426" i="11"/>
  <c r="BH426" i="11"/>
  <c r="BG426" i="11"/>
  <c r="BF426" i="11"/>
  <c r="T426" i="11"/>
  <c r="R426" i="11"/>
  <c r="P426" i="11"/>
  <c r="BI424" i="11"/>
  <c r="BH424" i="11"/>
  <c r="BG424" i="11"/>
  <c r="BF424" i="11"/>
  <c r="T424" i="11"/>
  <c r="R424" i="11"/>
  <c r="P424" i="11"/>
  <c r="BI420" i="11"/>
  <c r="BH420" i="11"/>
  <c r="BG420" i="11"/>
  <c r="BF420" i="11"/>
  <c r="T420" i="11"/>
  <c r="R420" i="11"/>
  <c r="P420" i="11"/>
  <c r="BI418" i="11"/>
  <c r="BH418" i="11"/>
  <c r="BG418" i="11"/>
  <c r="BF418" i="11"/>
  <c r="T418" i="11"/>
  <c r="R418" i="11"/>
  <c r="P418" i="11"/>
  <c r="BI414" i="11"/>
  <c r="BH414" i="11"/>
  <c r="BG414" i="11"/>
  <c r="BF414" i="11"/>
  <c r="T414" i="11"/>
  <c r="R414" i="11"/>
  <c r="P414" i="11"/>
  <c r="BI412" i="11"/>
  <c r="BH412" i="11"/>
  <c r="BG412" i="11"/>
  <c r="BF412" i="11"/>
  <c r="T412" i="11"/>
  <c r="R412" i="11"/>
  <c r="P412" i="11"/>
  <c r="BI408" i="11"/>
  <c r="BH408" i="11"/>
  <c r="BG408" i="11"/>
  <c r="BF408" i="11"/>
  <c r="T408" i="11"/>
  <c r="R408" i="11"/>
  <c r="P408" i="11"/>
  <c r="BI406" i="11"/>
  <c r="BH406" i="11"/>
  <c r="BG406" i="11"/>
  <c r="BF406" i="11"/>
  <c r="T406" i="11"/>
  <c r="R406" i="11"/>
  <c r="P406" i="11"/>
  <c r="BI402" i="11"/>
  <c r="BH402" i="11"/>
  <c r="BG402" i="11"/>
  <c r="BF402" i="11"/>
  <c r="T402" i="11"/>
  <c r="R402" i="11"/>
  <c r="P402" i="11"/>
  <c r="BI400" i="11"/>
  <c r="BH400" i="11"/>
  <c r="BG400" i="11"/>
  <c r="BF400" i="11"/>
  <c r="T400" i="11"/>
  <c r="R400" i="11"/>
  <c r="P400" i="11"/>
  <c r="BI396" i="11"/>
  <c r="BH396" i="11"/>
  <c r="BG396" i="11"/>
  <c r="BF396" i="11"/>
  <c r="T396" i="11"/>
  <c r="R396" i="11"/>
  <c r="P396" i="11"/>
  <c r="BI394" i="11"/>
  <c r="BH394" i="11"/>
  <c r="BG394" i="11"/>
  <c r="BF394" i="11"/>
  <c r="T394" i="11"/>
  <c r="R394" i="11"/>
  <c r="P394" i="11"/>
  <c r="BI392" i="11"/>
  <c r="BH392" i="11"/>
  <c r="BG392" i="11"/>
  <c r="BF392" i="11"/>
  <c r="T392" i="11"/>
  <c r="R392" i="11"/>
  <c r="P392" i="11"/>
  <c r="BI388" i="11"/>
  <c r="BH388" i="11"/>
  <c r="BG388" i="11"/>
  <c r="BF388" i="11"/>
  <c r="T388" i="11"/>
  <c r="R388" i="11"/>
  <c r="P388" i="11"/>
  <c r="BI386" i="11"/>
  <c r="BH386" i="11"/>
  <c r="BG386" i="11"/>
  <c r="BF386" i="11"/>
  <c r="T386" i="11"/>
  <c r="R386" i="11"/>
  <c r="P386" i="11"/>
  <c r="BI382" i="11"/>
  <c r="BH382" i="11"/>
  <c r="BG382" i="11"/>
  <c r="BF382" i="11"/>
  <c r="T382" i="11"/>
  <c r="R382" i="11"/>
  <c r="P382" i="11"/>
  <c r="BI380" i="11"/>
  <c r="BH380" i="11"/>
  <c r="BG380" i="11"/>
  <c r="BF380" i="11"/>
  <c r="T380" i="11"/>
  <c r="R380" i="11"/>
  <c r="P380" i="11"/>
  <c r="BI376" i="11"/>
  <c r="BH376" i="11"/>
  <c r="BG376" i="11"/>
  <c r="BF376" i="11"/>
  <c r="T376" i="11"/>
  <c r="R376" i="11"/>
  <c r="P376" i="11"/>
  <c r="BI374" i="11"/>
  <c r="BH374" i="11"/>
  <c r="BG374" i="11"/>
  <c r="BF374" i="11"/>
  <c r="T374" i="11"/>
  <c r="R374" i="11"/>
  <c r="P374" i="11"/>
  <c r="BI370" i="11"/>
  <c r="BH370" i="11"/>
  <c r="BG370" i="11"/>
  <c r="BF370" i="11"/>
  <c r="T370" i="11"/>
  <c r="R370" i="11"/>
  <c r="P370" i="11"/>
  <c r="BI368" i="11"/>
  <c r="BH368" i="11"/>
  <c r="BG368" i="11"/>
  <c r="BF368" i="11"/>
  <c r="T368" i="11"/>
  <c r="R368" i="11"/>
  <c r="P368" i="11"/>
  <c r="BI364" i="11"/>
  <c r="BH364" i="11"/>
  <c r="BG364" i="11"/>
  <c r="BF364" i="11"/>
  <c r="T364" i="11"/>
  <c r="R364" i="11"/>
  <c r="P364" i="11"/>
  <c r="BI361" i="11"/>
  <c r="BH361" i="11"/>
  <c r="BG361" i="11"/>
  <c r="BF361" i="11"/>
  <c r="T361" i="11"/>
  <c r="R361" i="11"/>
  <c r="P361" i="11"/>
  <c r="BI359" i="11"/>
  <c r="BH359" i="11"/>
  <c r="BG359" i="11"/>
  <c r="BF359" i="11"/>
  <c r="T359" i="11"/>
  <c r="R359" i="11"/>
  <c r="P359" i="11"/>
  <c r="BI355" i="11"/>
  <c r="BH355" i="11"/>
  <c r="BG355" i="11"/>
  <c r="BF355" i="11"/>
  <c r="T355" i="11"/>
  <c r="R355" i="11"/>
  <c r="P355" i="11"/>
  <c r="BI353" i="11"/>
  <c r="BH353" i="11"/>
  <c r="BG353" i="11"/>
  <c r="BF353" i="11"/>
  <c r="T353" i="11"/>
  <c r="R353" i="11"/>
  <c r="P353" i="11"/>
  <c r="BI349" i="11"/>
  <c r="BH349" i="11"/>
  <c r="BG349" i="11"/>
  <c r="BF349" i="11"/>
  <c r="T349" i="11"/>
  <c r="R349" i="11"/>
  <c r="P349" i="11"/>
  <c r="BI346" i="11"/>
  <c r="BH346" i="11"/>
  <c r="BG346" i="11"/>
  <c r="BF346" i="11"/>
  <c r="T346" i="11"/>
  <c r="R346" i="11"/>
  <c r="P346" i="11"/>
  <c r="BI343" i="11"/>
  <c r="BH343" i="11"/>
  <c r="BG343" i="11"/>
  <c r="BF343" i="11"/>
  <c r="T343" i="11"/>
  <c r="R343" i="11"/>
  <c r="P343" i="11"/>
  <c r="BI339" i="11"/>
  <c r="BH339" i="11"/>
  <c r="BG339" i="11"/>
  <c r="BF339" i="11"/>
  <c r="T339" i="11"/>
  <c r="R339" i="11"/>
  <c r="P339" i="11"/>
  <c r="BI337" i="11"/>
  <c r="BH337" i="11"/>
  <c r="BG337" i="11"/>
  <c r="BF337" i="11"/>
  <c r="T337" i="11"/>
  <c r="R337" i="11"/>
  <c r="P337" i="11"/>
  <c r="BI333" i="11"/>
  <c r="BH333" i="11"/>
  <c r="BG333" i="11"/>
  <c r="BF333" i="11"/>
  <c r="T333" i="11"/>
  <c r="R333" i="11"/>
  <c r="P333" i="11"/>
  <c r="BI331" i="11"/>
  <c r="BH331" i="11"/>
  <c r="BG331" i="11"/>
  <c r="BF331" i="11"/>
  <c r="T331" i="11"/>
  <c r="R331" i="11"/>
  <c r="P331" i="11"/>
  <c r="BI327" i="11"/>
  <c r="BH327" i="11"/>
  <c r="BG327" i="11"/>
  <c r="BF327" i="11"/>
  <c r="T327" i="11"/>
  <c r="R327" i="11"/>
  <c r="P327" i="11"/>
  <c r="BI325" i="11"/>
  <c r="BH325" i="11"/>
  <c r="BG325" i="11"/>
  <c r="BF325" i="11"/>
  <c r="T325" i="11"/>
  <c r="R325" i="11"/>
  <c r="P325" i="11"/>
  <c r="BI322" i="11"/>
  <c r="BH322" i="11"/>
  <c r="BG322" i="11"/>
  <c r="BF322" i="11"/>
  <c r="T322" i="11"/>
  <c r="R322" i="11"/>
  <c r="P322" i="11"/>
  <c r="BI319" i="11"/>
  <c r="BH319" i="11"/>
  <c r="BG319" i="11"/>
  <c r="BF319" i="11"/>
  <c r="T319" i="11"/>
  <c r="R319" i="11"/>
  <c r="P319" i="11"/>
  <c r="BI315" i="11"/>
  <c r="BH315" i="11"/>
  <c r="BG315" i="11"/>
  <c r="BF315" i="11"/>
  <c r="T315" i="11"/>
  <c r="R315" i="11"/>
  <c r="P315" i="11"/>
  <c r="BI312" i="11"/>
  <c r="BH312" i="11"/>
  <c r="BG312" i="11"/>
  <c r="BF312" i="11"/>
  <c r="T312" i="11"/>
  <c r="R312" i="11"/>
  <c r="P312" i="11"/>
  <c r="BI308" i="11"/>
  <c r="BH308" i="11"/>
  <c r="BG308" i="11"/>
  <c r="BF308" i="11"/>
  <c r="T308" i="11"/>
  <c r="R308" i="11"/>
  <c r="P308" i="11"/>
  <c r="BI305" i="11"/>
  <c r="BH305" i="11"/>
  <c r="BG305" i="11"/>
  <c r="BF305" i="11"/>
  <c r="T305" i="11"/>
  <c r="R305" i="11"/>
  <c r="P305" i="11"/>
  <c r="BI302" i="11"/>
  <c r="BH302" i="11"/>
  <c r="BG302" i="11"/>
  <c r="BF302" i="11"/>
  <c r="T302" i="11"/>
  <c r="R302" i="11"/>
  <c r="P302" i="11"/>
  <c r="BI299" i="11"/>
  <c r="BH299" i="11"/>
  <c r="BG299" i="11"/>
  <c r="BF299" i="11"/>
  <c r="T299" i="11"/>
  <c r="R299" i="11"/>
  <c r="P299" i="11"/>
  <c r="BI296" i="11"/>
  <c r="BH296" i="11"/>
  <c r="BG296" i="11"/>
  <c r="BF296" i="11"/>
  <c r="T296" i="11"/>
  <c r="R296" i="11"/>
  <c r="P296" i="11"/>
  <c r="BI293" i="11"/>
  <c r="BH293" i="11"/>
  <c r="BG293" i="11"/>
  <c r="BF293" i="11"/>
  <c r="T293" i="11"/>
  <c r="R293" i="11"/>
  <c r="P293" i="11"/>
  <c r="BI290" i="11"/>
  <c r="BH290" i="11"/>
  <c r="BG290" i="11"/>
  <c r="BF290" i="11"/>
  <c r="T290" i="11"/>
  <c r="R290" i="11"/>
  <c r="P290" i="11"/>
  <c r="BI287" i="11"/>
  <c r="BH287" i="11"/>
  <c r="BG287" i="11"/>
  <c r="BF287" i="11"/>
  <c r="T287" i="11"/>
  <c r="R287" i="11"/>
  <c r="P287" i="11"/>
  <c r="BI283" i="11"/>
  <c r="BH283" i="11"/>
  <c r="BG283" i="11"/>
  <c r="BF283" i="11"/>
  <c r="T283" i="11"/>
  <c r="R283" i="11"/>
  <c r="P283" i="11"/>
  <c r="BI281" i="11"/>
  <c r="BH281" i="11"/>
  <c r="BG281" i="11"/>
  <c r="BF281" i="11"/>
  <c r="T281" i="11"/>
  <c r="R281" i="11"/>
  <c r="P281" i="11"/>
  <c r="BI279" i="11"/>
  <c r="BH279" i="11"/>
  <c r="BG279" i="11"/>
  <c r="BF279" i="11"/>
  <c r="T279" i="11"/>
  <c r="R279" i="11"/>
  <c r="P279" i="11"/>
  <c r="BI275" i="11"/>
  <c r="BH275" i="11"/>
  <c r="BG275" i="11"/>
  <c r="BF275" i="11"/>
  <c r="T275" i="11"/>
  <c r="R275" i="11"/>
  <c r="P275" i="11"/>
  <c r="BI272" i="11"/>
  <c r="BH272" i="11"/>
  <c r="BG272" i="11"/>
  <c r="BF272" i="11"/>
  <c r="T272" i="11"/>
  <c r="R272" i="11"/>
  <c r="P272" i="11"/>
  <c r="BI269" i="11"/>
  <c r="BH269" i="11"/>
  <c r="BG269" i="11"/>
  <c r="BF269" i="11"/>
  <c r="T269" i="11"/>
  <c r="R269" i="11"/>
  <c r="P269" i="11"/>
  <c r="BI266" i="11"/>
  <c r="BH266" i="11"/>
  <c r="BG266" i="11"/>
  <c r="BF266" i="11"/>
  <c r="T266" i="11"/>
  <c r="R266" i="11"/>
  <c r="P266" i="11"/>
  <c r="BI263" i="11"/>
  <c r="BH263" i="11"/>
  <c r="BG263" i="11"/>
  <c r="BF263" i="11"/>
  <c r="T263" i="11"/>
  <c r="R263" i="11"/>
  <c r="P263" i="11"/>
  <c r="BI260" i="11"/>
  <c r="BH260" i="11"/>
  <c r="BG260" i="11"/>
  <c r="BF260" i="11"/>
  <c r="T260" i="11"/>
  <c r="R260" i="11"/>
  <c r="P260" i="11"/>
  <c r="BI257" i="11"/>
  <c r="BH257" i="11"/>
  <c r="BG257" i="11"/>
  <c r="BF257" i="11"/>
  <c r="T257" i="11"/>
  <c r="R257" i="11"/>
  <c r="P257" i="11"/>
  <c r="BI254" i="11"/>
  <c r="BH254" i="11"/>
  <c r="BG254" i="11"/>
  <c r="BF254" i="11"/>
  <c r="T254" i="11"/>
  <c r="R254" i="11"/>
  <c r="P254" i="11"/>
  <c r="BI250" i="11"/>
  <c r="BH250" i="11"/>
  <c r="BG250" i="11"/>
  <c r="BF250" i="11"/>
  <c r="T250" i="11"/>
  <c r="R250" i="11"/>
  <c r="P250" i="11"/>
  <c r="BI246" i="11"/>
  <c r="BH246" i="11"/>
  <c r="BG246" i="11"/>
  <c r="BF246" i="11"/>
  <c r="T246" i="11"/>
  <c r="R246" i="11"/>
  <c r="P246" i="11"/>
  <c r="BI243" i="11"/>
  <c r="BH243" i="11"/>
  <c r="BG243" i="11"/>
  <c r="BF243" i="11"/>
  <c r="T243" i="11"/>
  <c r="R243" i="11"/>
  <c r="P243" i="11"/>
  <c r="BI240" i="11"/>
  <c r="BH240" i="11"/>
  <c r="BG240" i="11"/>
  <c r="BF240" i="11"/>
  <c r="T240" i="11"/>
  <c r="R240" i="11"/>
  <c r="P240" i="11"/>
  <c r="BI236" i="11"/>
  <c r="BH236" i="11"/>
  <c r="BG236" i="11"/>
  <c r="BF236" i="11"/>
  <c r="T236" i="11"/>
  <c r="R236" i="11"/>
  <c r="P236" i="11"/>
  <c r="BI232" i="11"/>
  <c r="BH232" i="11"/>
  <c r="BG232" i="11"/>
  <c r="BF232" i="11"/>
  <c r="T232" i="11"/>
  <c r="R232" i="11"/>
  <c r="P232" i="11"/>
  <c r="BI229" i="11"/>
  <c r="BH229" i="11"/>
  <c r="BG229" i="11"/>
  <c r="BF229" i="11"/>
  <c r="T229" i="11"/>
  <c r="R229" i="11"/>
  <c r="P229" i="11"/>
  <c r="BI226" i="11"/>
  <c r="BH226" i="11"/>
  <c r="BG226" i="11"/>
  <c r="BF226" i="11"/>
  <c r="T226" i="11"/>
  <c r="R226" i="11"/>
  <c r="P226" i="11"/>
  <c r="BI223" i="11"/>
  <c r="BH223" i="11"/>
  <c r="BG223" i="11"/>
  <c r="BF223" i="11"/>
  <c r="T223" i="11"/>
  <c r="R223" i="11"/>
  <c r="P223" i="11"/>
  <c r="BI220" i="11"/>
  <c r="BH220" i="11"/>
  <c r="BG220" i="11"/>
  <c r="BF220" i="11"/>
  <c r="T220" i="11"/>
  <c r="R220" i="11"/>
  <c r="P220" i="11"/>
  <c r="BI217" i="11"/>
  <c r="BH217" i="11"/>
  <c r="BG217" i="11"/>
  <c r="BF217" i="11"/>
  <c r="T217" i="11"/>
  <c r="R217" i="11"/>
  <c r="P217" i="11"/>
  <c r="BI214" i="11"/>
  <c r="BH214" i="11"/>
  <c r="BG214" i="11"/>
  <c r="BF214" i="11"/>
  <c r="T214" i="11"/>
  <c r="R214" i="11"/>
  <c r="P214" i="11"/>
  <c r="BI210" i="11"/>
  <c r="BH210" i="11"/>
  <c r="BG210" i="11"/>
  <c r="BF210" i="11"/>
  <c r="T210" i="11"/>
  <c r="R210" i="11"/>
  <c r="P210" i="11"/>
  <c r="BI206" i="11"/>
  <c r="BH206" i="11"/>
  <c r="BG206" i="11"/>
  <c r="BF206" i="11"/>
  <c r="T206" i="11"/>
  <c r="R206" i="11"/>
  <c r="P206" i="11"/>
  <c r="BI202" i="11"/>
  <c r="BH202" i="11"/>
  <c r="BG202" i="11"/>
  <c r="BF202" i="11"/>
  <c r="T202" i="11"/>
  <c r="R202" i="11"/>
  <c r="P202" i="11"/>
  <c r="BI198" i="11"/>
  <c r="BH198" i="11"/>
  <c r="BG198" i="11"/>
  <c r="BF198" i="11"/>
  <c r="T198" i="11"/>
  <c r="R198" i="11"/>
  <c r="P198" i="11"/>
  <c r="BI193" i="11"/>
  <c r="BH193" i="11"/>
  <c r="BG193" i="11"/>
  <c r="BF193" i="11"/>
  <c r="T193" i="11"/>
  <c r="R193" i="11"/>
  <c r="P193" i="11"/>
  <c r="BI189" i="11"/>
  <c r="BH189" i="11"/>
  <c r="BG189" i="11"/>
  <c r="BF189" i="11"/>
  <c r="T189" i="11"/>
  <c r="R189" i="11"/>
  <c r="P189" i="11"/>
  <c r="BI185" i="11"/>
  <c r="BH185" i="11"/>
  <c r="BG185" i="11"/>
  <c r="BF185" i="11"/>
  <c r="T185" i="11"/>
  <c r="R185" i="11"/>
  <c r="P185" i="11"/>
  <c r="BI181" i="11"/>
  <c r="BH181" i="11"/>
  <c r="BG181" i="11"/>
  <c r="BF181" i="11"/>
  <c r="T181" i="11"/>
  <c r="R181" i="11"/>
  <c r="P181" i="11"/>
  <c r="BI177" i="11"/>
  <c r="BH177" i="11"/>
  <c r="BG177" i="11"/>
  <c r="BF177" i="11"/>
  <c r="T177" i="11"/>
  <c r="R177" i="11"/>
  <c r="P177" i="11"/>
  <c r="BI174" i="11"/>
  <c r="BH174" i="11"/>
  <c r="BG174" i="11"/>
  <c r="BF174" i="11"/>
  <c r="T174" i="11"/>
  <c r="R174" i="11"/>
  <c r="P174" i="11"/>
  <c r="BI171" i="11"/>
  <c r="BH171" i="11"/>
  <c r="BG171" i="11"/>
  <c r="BF171" i="11"/>
  <c r="T171" i="11"/>
  <c r="R171" i="11"/>
  <c r="P171" i="11"/>
  <c r="BI167" i="11"/>
  <c r="BH167" i="11"/>
  <c r="BG167" i="11"/>
  <c r="BF167" i="11"/>
  <c r="T167" i="11"/>
  <c r="R167" i="11"/>
  <c r="P167" i="11"/>
  <c r="BI163" i="11"/>
  <c r="BH163" i="11"/>
  <c r="BG163" i="11"/>
  <c r="BF163" i="11"/>
  <c r="T163" i="11"/>
  <c r="R163" i="11"/>
  <c r="P163" i="11"/>
  <c r="BI159" i="11"/>
  <c r="BH159" i="11"/>
  <c r="BG159" i="11"/>
  <c r="BF159" i="11"/>
  <c r="T159" i="11"/>
  <c r="R159" i="11"/>
  <c r="P159" i="11"/>
  <c r="BI155" i="11"/>
  <c r="BH155" i="11"/>
  <c r="BG155" i="11"/>
  <c r="BF155" i="11"/>
  <c r="T155" i="11"/>
  <c r="R155" i="11"/>
  <c r="P155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R147" i="11"/>
  <c r="P147" i="11"/>
  <c r="BI143" i="11"/>
  <c r="BH143" i="11"/>
  <c r="BG143" i="11"/>
  <c r="BF143" i="11"/>
  <c r="T143" i="11"/>
  <c r="R143" i="11"/>
  <c r="P143" i="11"/>
  <c r="BI139" i="11"/>
  <c r="BH139" i="11"/>
  <c r="BG139" i="11"/>
  <c r="BF139" i="11"/>
  <c r="T139" i="11"/>
  <c r="R139" i="11"/>
  <c r="P139" i="11"/>
  <c r="BI134" i="11"/>
  <c r="BH134" i="11"/>
  <c r="BG134" i="11"/>
  <c r="BF134" i="11"/>
  <c r="T134" i="11"/>
  <c r="R134" i="11"/>
  <c r="P134" i="11"/>
  <c r="BI130" i="11"/>
  <c r="BH130" i="11"/>
  <c r="BG130" i="11"/>
  <c r="BF130" i="11"/>
  <c r="T130" i="11"/>
  <c r="R130" i="11"/>
  <c r="P130" i="11"/>
  <c r="BI124" i="11"/>
  <c r="BH124" i="11"/>
  <c r="BG124" i="11"/>
  <c r="BF124" i="11"/>
  <c r="T124" i="11"/>
  <c r="R124" i="11"/>
  <c r="P124" i="11"/>
  <c r="BI119" i="11"/>
  <c r="BH119" i="11"/>
  <c r="BG119" i="11"/>
  <c r="BF119" i="11"/>
  <c r="T119" i="11"/>
  <c r="R119" i="11"/>
  <c r="P119" i="11"/>
  <c r="BI114" i="11"/>
  <c r="BH114" i="11"/>
  <c r="BG114" i="11"/>
  <c r="BF114" i="11"/>
  <c r="T114" i="11"/>
  <c r="R114" i="11"/>
  <c r="P114" i="11"/>
  <c r="BI110" i="11"/>
  <c r="BH110" i="11"/>
  <c r="BG110" i="11"/>
  <c r="BF110" i="11"/>
  <c r="T110" i="11"/>
  <c r="R110" i="11"/>
  <c r="P110" i="11"/>
  <c r="BI106" i="11"/>
  <c r="BH106" i="11"/>
  <c r="BG106" i="11"/>
  <c r="BF106" i="11"/>
  <c r="T106" i="11"/>
  <c r="R106" i="11"/>
  <c r="P106" i="11"/>
  <c r="BI102" i="11"/>
  <c r="BH102" i="11"/>
  <c r="BG102" i="11"/>
  <c r="BF102" i="11"/>
  <c r="T102" i="11"/>
  <c r="R102" i="11"/>
  <c r="P102" i="11"/>
  <c r="BI98" i="11"/>
  <c r="BH98" i="11"/>
  <c r="BG98" i="11"/>
  <c r="BF98" i="11"/>
  <c r="T98" i="11"/>
  <c r="R98" i="11"/>
  <c r="P98" i="11"/>
  <c r="J91" i="11"/>
  <c r="F91" i="11"/>
  <c r="F89" i="11"/>
  <c r="E87" i="11"/>
  <c r="J54" i="11"/>
  <c r="F54" i="11"/>
  <c r="F52" i="11"/>
  <c r="E50" i="11"/>
  <c r="J24" i="11"/>
  <c r="E24" i="11"/>
  <c r="J55" i="11"/>
  <c r="J23" i="11"/>
  <c r="J18" i="11"/>
  <c r="E18" i="11"/>
  <c r="F92" i="11"/>
  <c r="J17" i="11"/>
  <c r="J12" i="11"/>
  <c r="J89" i="11"/>
  <c r="E7" i="11"/>
  <c r="E48" i="11"/>
  <c r="J37" i="10"/>
  <c r="J36" i="10"/>
  <c r="AY63" i="1"/>
  <c r="J35" i="10"/>
  <c r="AX63" i="1"/>
  <c r="BI356" i="10"/>
  <c r="BH356" i="10"/>
  <c r="BG356" i="10"/>
  <c r="BF356" i="10"/>
  <c r="T356" i="10"/>
  <c r="T355" i="10"/>
  <c r="R356" i="10"/>
  <c r="R355" i="10" s="1"/>
  <c r="P356" i="10"/>
  <c r="P355" i="10"/>
  <c r="BI351" i="10"/>
  <c r="BH351" i="10"/>
  <c r="BG351" i="10"/>
  <c r="BF351" i="10"/>
  <c r="T351" i="10"/>
  <c r="R351" i="10"/>
  <c r="P351" i="10"/>
  <c r="BI347" i="10"/>
  <c r="BH347" i="10"/>
  <c r="BG347" i="10"/>
  <c r="BF347" i="10"/>
  <c r="T347" i="10"/>
  <c r="R347" i="10"/>
  <c r="P347" i="10"/>
  <c r="BI343" i="10"/>
  <c r="BH343" i="10"/>
  <c r="BG343" i="10"/>
  <c r="BF343" i="10"/>
  <c r="T343" i="10"/>
  <c r="R343" i="10"/>
  <c r="P343" i="10"/>
  <c r="BI339" i="10"/>
  <c r="BH339" i="10"/>
  <c r="BG339" i="10"/>
  <c r="BF339" i="10"/>
  <c r="T339" i="10"/>
  <c r="R339" i="10"/>
  <c r="P339" i="10"/>
  <c r="BI335" i="10"/>
  <c r="BH335" i="10"/>
  <c r="BG335" i="10"/>
  <c r="BF335" i="10"/>
  <c r="T335" i="10"/>
  <c r="R335" i="10"/>
  <c r="P335" i="10"/>
  <c r="BI331" i="10"/>
  <c r="BH331" i="10"/>
  <c r="BG331" i="10"/>
  <c r="BF331" i="10"/>
  <c r="T331" i="10"/>
  <c r="R331" i="10"/>
  <c r="P331" i="10"/>
  <c r="BI327" i="10"/>
  <c r="BH327" i="10"/>
  <c r="BG327" i="10"/>
  <c r="BF327" i="10"/>
  <c r="T327" i="10"/>
  <c r="R327" i="10"/>
  <c r="P327" i="10"/>
  <c r="BI323" i="10"/>
  <c r="BH323" i="10"/>
  <c r="BG323" i="10"/>
  <c r="BF323" i="10"/>
  <c r="T323" i="10"/>
  <c r="R323" i="10"/>
  <c r="P323" i="10"/>
  <c r="BI319" i="10"/>
  <c r="BH319" i="10"/>
  <c r="BG319" i="10"/>
  <c r="BF319" i="10"/>
  <c r="T319" i="10"/>
  <c r="R319" i="10"/>
  <c r="P319" i="10"/>
  <c r="BI315" i="10"/>
  <c r="BH315" i="10"/>
  <c r="BG315" i="10"/>
  <c r="BF315" i="10"/>
  <c r="T315" i="10"/>
  <c r="R315" i="10"/>
  <c r="P315" i="10"/>
  <c r="BI313" i="10"/>
  <c r="BH313" i="10"/>
  <c r="BG313" i="10"/>
  <c r="BF313" i="10"/>
  <c r="T313" i="10"/>
  <c r="R313" i="10"/>
  <c r="P313" i="10"/>
  <c r="BI309" i="10"/>
  <c r="BH309" i="10"/>
  <c r="BG309" i="10"/>
  <c r="BF309" i="10"/>
  <c r="T309" i="10"/>
  <c r="R309" i="10"/>
  <c r="P309" i="10"/>
  <c r="BI307" i="10"/>
  <c r="BH307" i="10"/>
  <c r="BG307" i="10"/>
  <c r="BF307" i="10"/>
  <c r="T307" i="10"/>
  <c r="R307" i="10"/>
  <c r="P307" i="10"/>
  <c r="BI303" i="10"/>
  <c r="BH303" i="10"/>
  <c r="BG303" i="10"/>
  <c r="BF303" i="10"/>
  <c r="T303" i="10"/>
  <c r="R303" i="10"/>
  <c r="P303" i="10"/>
  <c r="BI301" i="10"/>
  <c r="BH301" i="10"/>
  <c r="BG301" i="10"/>
  <c r="BF301" i="10"/>
  <c r="T301" i="10"/>
  <c r="R301" i="10"/>
  <c r="P301" i="10"/>
  <c r="BI297" i="10"/>
  <c r="BH297" i="10"/>
  <c r="BG297" i="10"/>
  <c r="BF297" i="10"/>
  <c r="T297" i="10"/>
  <c r="R297" i="10"/>
  <c r="P297" i="10"/>
  <c r="BI293" i="10"/>
  <c r="BH293" i="10"/>
  <c r="BG293" i="10"/>
  <c r="BF293" i="10"/>
  <c r="T293" i="10"/>
  <c r="R293" i="10"/>
  <c r="P293" i="10"/>
  <c r="BI291" i="10"/>
  <c r="BH291" i="10"/>
  <c r="BG291" i="10"/>
  <c r="BF291" i="10"/>
  <c r="T291" i="10"/>
  <c r="R291" i="10"/>
  <c r="P291" i="10"/>
  <c r="BI287" i="10"/>
  <c r="BH287" i="10"/>
  <c r="BG287" i="10"/>
  <c r="BF287" i="10"/>
  <c r="T287" i="10"/>
  <c r="R287" i="10"/>
  <c r="P287" i="10"/>
  <c r="BI285" i="10"/>
  <c r="BH285" i="10"/>
  <c r="BG285" i="10"/>
  <c r="BF285" i="10"/>
  <c r="T285" i="10"/>
  <c r="R285" i="10"/>
  <c r="P285" i="10"/>
  <c r="BI282" i="10"/>
  <c r="BH282" i="10"/>
  <c r="BG282" i="10"/>
  <c r="BF282" i="10"/>
  <c r="T282" i="10"/>
  <c r="R282" i="10"/>
  <c r="P282" i="10"/>
  <c r="BI278" i="10"/>
  <c r="BH278" i="10"/>
  <c r="BG278" i="10"/>
  <c r="BF278" i="10"/>
  <c r="T278" i="10"/>
  <c r="R278" i="10"/>
  <c r="P278" i="10"/>
  <c r="BI276" i="10"/>
  <c r="BH276" i="10"/>
  <c r="BG276" i="10"/>
  <c r="BF276" i="10"/>
  <c r="T276" i="10"/>
  <c r="R276" i="10"/>
  <c r="P276" i="10"/>
  <c r="BI272" i="10"/>
  <c r="BH272" i="10"/>
  <c r="BG272" i="10"/>
  <c r="BF272" i="10"/>
  <c r="T272" i="10"/>
  <c r="R272" i="10"/>
  <c r="P272" i="10"/>
  <c r="BI268" i="10"/>
  <c r="BH268" i="10"/>
  <c r="BG268" i="10"/>
  <c r="BF268" i="10"/>
  <c r="T268" i="10"/>
  <c r="R268" i="10"/>
  <c r="P268" i="10"/>
  <c r="BI264" i="10"/>
  <c r="BH264" i="10"/>
  <c r="BG264" i="10"/>
  <c r="BF264" i="10"/>
  <c r="T264" i="10"/>
  <c r="R264" i="10"/>
  <c r="P264" i="10"/>
  <c r="BI260" i="10"/>
  <c r="BH260" i="10"/>
  <c r="BG260" i="10"/>
  <c r="BF260" i="10"/>
  <c r="T260" i="10"/>
  <c r="R260" i="10"/>
  <c r="P260" i="10"/>
  <c r="BI256" i="10"/>
  <c r="BH256" i="10"/>
  <c r="BG256" i="10"/>
  <c r="BF256" i="10"/>
  <c r="T256" i="10"/>
  <c r="R256" i="10"/>
  <c r="P256" i="10"/>
  <c r="BI251" i="10"/>
  <c r="BH251" i="10"/>
  <c r="BG251" i="10"/>
  <c r="BF251" i="10"/>
  <c r="T251" i="10"/>
  <c r="T250" i="10"/>
  <c r="R251" i="10"/>
  <c r="R250" i="10"/>
  <c r="P251" i="10"/>
  <c r="P250" i="10" s="1"/>
  <c r="BI247" i="10"/>
  <c r="BH247" i="10"/>
  <c r="BG247" i="10"/>
  <c r="BF247" i="10"/>
  <c r="T247" i="10"/>
  <c r="R247" i="10"/>
  <c r="P247" i="10"/>
  <c r="BI243" i="10"/>
  <c r="BH243" i="10"/>
  <c r="BG243" i="10"/>
  <c r="BF243" i="10"/>
  <c r="T243" i="10"/>
  <c r="R243" i="10"/>
  <c r="P243" i="10"/>
  <c r="BI240" i="10"/>
  <c r="BH240" i="10"/>
  <c r="BG240" i="10"/>
  <c r="BF240" i="10"/>
  <c r="T240" i="10"/>
  <c r="R240" i="10"/>
  <c r="P240" i="10"/>
  <c r="BI237" i="10"/>
  <c r="BH237" i="10"/>
  <c r="BG237" i="10"/>
  <c r="BF237" i="10"/>
  <c r="T237" i="10"/>
  <c r="R237" i="10"/>
  <c r="P237" i="10"/>
  <c r="BI232" i="10"/>
  <c r="BH232" i="10"/>
  <c r="BG232" i="10"/>
  <c r="BF232" i="10"/>
  <c r="T232" i="10"/>
  <c r="R232" i="10"/>
  <c r="P232" i="10"/>
  <c r="BI228" i="10"/>
  <c r="BH228" i="10"/>
  <c r="BG228" i="10"/>
  <c r="BF228" i="10"/>
  <c r="T228" i="10"/>
  <c r="R228" i="10"/>
  <c r="P228" i="10"/>
  <c r="BI224" i="10"/>
  <c r="BH224" i="10"/>
  <c r="BG224" i="10"/>
  <c r="BF224" i="10"/>
  <c r="T224" i="10"/>
  <c r="R224" i="10"/>
  <c r="P224" i="10"/>
  <c r="BI220" i="10"/>
  <c r="BH220" i="10"/>
  <c r="BG220" i="10"/>
  <c r="BF220" i="10"/>
  <c r="T220" i="10"/>
  <c r="R220" i="10"/>
  <c r="P220" i="10"/>
  <c r="BI216" i="10"/>
  <c r="BH216" i="10"/>
  <c r="BG216" i="10"/>
  <c r="BF216" i="10"/>
  <c r="T216" i="10"/>
  <c r="R216" i="10"/>
  <c r="P216" i="10"/>
  <c r="BI212" i="10"/>
  <c r="BH212" i="10"/>
  <c r="BG212" i="10"/>
  <c r="BF212" i="10"/>
  <c r="T212" i="10"/>
  <c r="R212" i="10"/>
  <c r="P212" i="10"/>
  <c r="BI208" i="10"/>
  <c r="BH208" i="10"/>
  <c r="BG208" i="10"/>
  <c r="BF208" i="10"/>
  <c r="T208" i="10"/>
  <c r="R208" i="10"/>
  <c r="P208" i="10"/>
  <c r="BI204" i="10"/>
  <c r="BH204" i="10"/>
  <c r="BG204" i="10"/>
  <c r="BF204" i="10"/>
  <c r="T204" i="10"/>
  <c r="R204" i="10"/>
  <c r="P204" i="10"/>
  <c r="BI200" i="10"/>
  <c r="BH200" i="10"/>
  <c r="BG200" i="10"/>
  <c r="BF200" i="10"/>
  <c r="T200" i="10"/>
  <c r="R200" i="10"/>
  <c r="P200" i="10"/>
  <c r="BI196" i="10"/>
  <c r="BH196" i="10"/>
  <c r="BG196" i="10"/>
  <c r="BF196" i="10"/>
  <c r="T196" i="10"/>
  <c r="R196" i="10"/>
  <c r="P196" i="10"/>
  <c r="BI192" i="10"/>
  <c r="BH192" i="10"/>
  <c r="BG192" i="10"/>
  <c r="BF192" i="10"/>
  <c r="T192" i="10"/>
  <c r="R192" i="10"/>
  <c r="P192" i="10"/>
  <c r="BI188" i="10"/>
  <c r="BH188" i="10"/>
  <c r="BG188" i="10"/>
  <c r="BF188" i="10"/>
  <c r="T188" i="10"/>
  <c r="R188" i="10"/>
  <c r="P188" i="10"/>
  <c r="BI183" i="10"/>
  <c r="BH183" i="10"/>
  <c r="BG183" i="10"/>
  <c r="BF183" i="10"/>
  <c r="T183" i="10"/>
  <c r="R183" i="10"/>
  <c r="P183" i="10"/>
  <c r="BI179" i="10"/>
  <c r="BH179" i="10"/>
  <c r="BG179" i="10"/>
  <c r="BF179" i="10"/>
  <c r="T179" i="10"/>
  <c r="R179" i="10"/>
  <c r="P179" i="10"/>
  <c r="BI175" i="10"/>
  <c r="BH175" i="10"/>
  <c r="BG175" i="10"/>
  <c r="BF175" i="10"/>
  <c r="T175" i="10"/>
  <c r="R175" i="10"/>
  <c r="P175" i="10"/>
  <c r="BI171" i="10"/>
  <c r="BH171" i="10"/>
  <c r="BG171" i="10"/>
  <c r="BF171" i="10"/>
  <c r="T171" i="10"/>
  <c r="R171" i="10"/>
  <c r="P171" i="10"/>
  <c r="BI167" i="10"/>
  <c r="BH167" i="10"/>
  <c r="BG167" i="10"/>
  <c r="BF167" i="10"/>
  <c r="T167" i="10"/>
  <c r="R167" i="10"/>
  <c r="P167" i="10"/>
  <c r="BI163" i="10"/>
  <c r="BH163" i="10"/>
  <c r="BG163" i="10"/>
  <c r="BF163" i="10"/>
  <c r="T163" i="10"/>
  <c r="R163" i="10"/>
  <c r="P163" i="10"/>
  <c r="BI159" i="10"/>
  <c r="BH159" i="10"/>
  <c r="BG159" i="10"/>
  <c r="BF159" i="10"/>
  <c r="T159" i="10"/>
  <c r="R159" i="10"/>
  <c r="P159" i="10"/>
  <c r="BI155" i="10"/>
  <c r="BH155" i="10"/>
  <c r="BG155" i="10"/>
  <c r="BF155" i="10"/>
  <c r="T155" i="10"/>
  <c r="R155" i="10"/>
  <c r="P155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4" i="10"/>
  <c r="BH144" i="10"/>
  <c r="BG144" i="10"/>
  <c r="BF144" i="10"/>
  <c r="T144" i="10"/>
  <c r="R144" i="10"/>
  <c r="P144" i="10"/>
  <c r="BI140" i="10"/>
  <c r="BH140" i="10"/>
  <c r="BG140" i="10"/>
  <c r="BF140" i="10"/>
  <c r="T140" i="10"/>
  <c r="R140" i="10"/>
  <c r="P140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29" i="10"/>
  <c r="BH129" i="10"/>
  <c r="BG129" i="10"/>
  <c r="BF129" i="10"/>
  <c r="T129" i="10"/>
  <c r="R129" i="10"/>
  <c r="P129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R123" i="10"/>
  <c r="P123" i="10"/>
  <c r="BI119" i="10"/>
  <c r="BH119" i="10"/>
  <c r="BG119" i="10"/>
  <c r="BF119" i="10"/>
  <c r="T119" i="10"/>
  <c r="R119" i="10"/>
  <c r="P119" i="10"/>
  <c r="BI114" i="10"/>
  <c r="BH114" i="10"/>
  <c r="BG114" i="10"/>
  <c r="BF114" i="10"/>
  <c r="T114" i="10"/>
  <c r="R114" i="10"/>
  <c r="P114" i="10"/>
  <c r="BI110" i="10"/>
  <c r="BH110" i="10"/>
  <c r="BG110" i="10"/>
  <c r="BF110" i="10"/>
  <c r="T110" i="10"/>
  <c r="R110" i="10"/>
  <c r="P110" i="10"/>
  <c r="BI106" i="10"/>
  <c r="BH106" i="10"/>
  <c r="BG106" i="10"/>
  <c r="BF106" i="10"/>
  <c r="T106" i="10"/>
  <c r="R106" i="10"/>
  <c r="P106" i="10"/>
  <c r="BI103" i="10"/>
  <c r="BH103" i="10"/>
  <c r="BG103" i="10"/>
  <c r="BF103" i="10"/>
  <c r="T103" i="10"/>
  <c r="R103" i="10"/>
  <c r="P103" i="10"/>
  <c r="BI100" i="10"/>
  <c r="BH100" i="10"/>
  <c r="BG100" i="10"/>
  <c r="BF100" i="10"/>
  <c r="T100" i="10"/>
  <c r="R100" i="10"/>
  <c r="P100" i="10"/>
  <c r="BI96" i="10"/>
  <c r="BH96" i="10"/>
  <c r="BG96" i="10"/>
  <c r="BF96" i="10"/>
  <c r="T96" i="10"/>
  <c r="R96" i="10"/>
  <c r="P96" i="10"/>
  <c r="J89" i="10"/>
  <c r="F89" i="10"/>
  <c r="F87" i="10"/>
  <c r="E85" i="10"/>
  <c r="J54" i="10"/>
  <c r="F54" i="10"/>
  <c r="F52" i="10"/>
  <c r="E50" i="10"/>
  <c r="J24" i="10"/>
  <c r="E24" i="10"/>
  <c r="J55" i="10"/>
  <c r="J23" i="10"/>
  <c r="J18" i="10"/>
  <c r="E18" i="10"/>
  <c r="F90" i="10"/>
  <c r="J17" i="10"/>
  <c r="J12" i="10"/>
  <c r="J52" i="10"/>
  <c r="E7" i="10"/>
  <c r="E83" i="10"/>
  <c r="J37" i="9"/>
  <c r="J36" i="9"/>
  <c r="AY62" i="1"/>
  <c r="J35" i="9"/>
  <c r="AX62" i="1"/>
  <c r="BI84" i="9"/>
  <c r="BH84" i="9"/>
  <c r="F36" i="9" s="1"/>
  <c r="BC62" i="1" s="1"/>
  <c r="BG84" i="9"/>
  <c r="BF84" i="9"/>
  <c r="T84" i="9"/>
  <c r="T83" i="9"/>
  <c r="T82" i="9"/>
  <c r="T81" i="9" s="1"/>
  <c r="R84" i="9"/>
  <c r="R83" i="9"/>
  <c r="R82" i="9"/>
  <c r="R81" i="9"/>
  <c r="P84" i="9"/>
  <c r="P83" i="9"/>
  <c r="P82" i="9" s="1"/>
  <c r="P81" i="9" s="1"/>
  <c r="AU62" i="1" s="1"/>
  <c r="J77" i="9"/>
  <c r="F77" i="9"/>
  <c r="F75" i="9"/>
  <c r="E73" i="9"/>
  <c r="J54" i="9"/>
  <c r="F54" i="9"/>
  <c r="F52" i="9"/>
  <c r="E50" i="9"/>
  <c r="J24" i="9"/>
  <c r="E24" i="9"/>
  <c r="J78" i="9"/>
  <c r="J23" i="9"/>
  <c r="J18" i="9"/>
  <c r="E18" i="9"/>
  <c r="F78" i="9"/>
  <c r="J17" i="9"/>
  <c r="J12" i="9"/>
  <c r="J75" i="9" s="1"/>
  <c r="E7" i="9"/>
  <c r="E71" i="9"/>
  <c r="J293" i="8"/>
  <c r="J37" i="8"/>
  <c r="J36" i="8"/>
  <c r="AY61" i="1"/>
  <c r="J35" i="8"/>
  <c r="AX61" i="1"/>
  <c r="BI304" i="8"/>
  <c r="BH304" i="8"/>
  <c r="BG304" i="8"/>
  <c r="BF304" i="8"/>
  <c r="T304" i="8"/>
  <c r="R304" i="8"/>
  <c r="P304" i="8"/>
  <c r="BI300" i="8"/>
  <c r="BH300" i="8"/>
  <c r="BG300" i="8"/>
  <c r="BF300" i="8"/>
  <c r="T300" i="8"/>
  <c r="R300" i="8"/>
  <c r="P300" i="8"/>
  <c r="BI296" i="8"/>
  <c r="BH296" i="8"/>
  <c r="BG296" i="8"/>
  <c r="BF296" i="8"/>
  <c r="T296" i="8"/>
  <c r="R296" i="8"/>
  <c r="P296" i="8"/>
  <c r="J67" i="8"/>
  <c r="BI290" i="8"/>
  <c r="BH290" i="8"/>
  <c r="BG290" i="8"/>
  <c r="BF290" i="8"/>
  <c r="T290" i="8"/>
  <c r="R290" i="8"/>
  <c r="P290" i="8"/>
  <c r="BI287" i="8"/>
  <c r="BH287" i="8"/>
  <c r="BG287" i="8"/>
  <c r="BF287" i="8"/>
  <c r="T287" i="8"/>
  <c r="R287" i="8"/>
  <c r="P287" i="8"/>
  <c r="BI282" i="8"/>
  <c r="BH282" i="8"/>
  <c r="BG282" i="8"/>
  <c r="BF282" i="8"/>
  <c r="T282" i="8"/>
  <c r="R282" i="8"/>
  <c r="P282" i="8"/>
  <c r="BI277" i="8"/>
  <c r="BH277" i="8"/>
  <c r="BG277" i="8"/>
  <c r="BF277" i="8"/>
  <c r="T277" i="8"/>
  <c r="R277" i="8"/>
  <c r="P277" i="8"/>
  <c r="BI273" i="8"/>
  <c r="BH273" i="8"/>
  <c r="BG273" i="8"/>
  <c r="BF273" i="8"/>
  <c r="T273" i="8"/>
  <c r="R273" i="8"/>
  <c r="P273" i="8"/>
  <c r="BI268" i="8"/>
  <c r="BH268" i="8"/>
  <c r="BG268" i="8"/>
  <c r="BF268" i="8"/>
  <c r="T268" i="8"/>
  <c r="R268" i="8"/>
  <c r="P268" i="8"/>
  <c r="BI264" i="8"/>
  <c r="BH264" i="8"/>
  <c r="BG264" i="8"/>
  <c r="BF264" i="8"/>
  <c r="T264" i="8"/>
  <c r="R264" i="8"/>
  <c r="P264" i="8"/>
  <c r="BI262" i="8"/>
  <c r="BH262" i="8"/>
  <c r="BG262" i="8"/>
  <c r="BF262" i="8"/>
  <c r="T262" i="8"/>
  <c r="R262" i="8"/>
  <c r="P262" i="8"/>
  <c r="BI258" i="8"/>
  <c r="BH258" i="8"/>
  <c r="BG258" i="8"/>
  <c r="BF258" i="8"/>
  <c r="T258" i="8"/>
  <c r="R258" i="8"/>
  <c r="P258" i="8"/>
  <c r="BI255" i="8"/>
  <c r="BH255" i="8"/>
  <c r="BG255" i="8"/>
  <c r="BF255" i="8"/>
  <c r="T255" i="8"/>
  <c r="R255" i="8"/>
  <c r="P255" i="8"/>
  <c r="BI252" i="8"/>
  <c r="BH252" i="8"/>
  <c r="BG252" i="8"/>
  <c r="BF252" i="8"/>
  <c r="T252" i="8"/>
  <c r="R252" i="8"/>
  <c r="P252" i="8"/>
  <c r="BI249" i="8"/>
  <c r="BH249" i="8"/>
  <c r="BG249" i="8"/>
  <c r="BF249" i="8"/>
  <c r="T249" i="8"/>
  <c r="R249" i="8"/>
  <c r="P249" i="8"/>
  <c r="BI245" i="8"/>
  <c r="BH245" i="8"/>
  <c r="BG245" i="8"/>
  <c r="BF245" i="8"/>
  <c r="T245" i="8"/>
  <c r="R245" i="8"/>
  <c r="P245" i="8"/>
  <c r="BI241" i="8"/>
  <c r="BH241" i="8"/>
  <c r="BG241" i="8"/>
  <c r="BF241" i="8"/>
  <c r="T241" i="8"/>
  <c r="R241" i="8"/>
  <c r="P241" i="8"/>
  <c r="BI237" i="8"/>
  <c r="BH237" i="8"/>
  <c r="BG237" i="8"/>
  <c r="BF237" i="8"/>
  <c r="T237" i="8"/>
  <c r="R237" i="8"/>
  <c r="P237" i="8"/>
  <c r="BI234" i="8"/>
  <c r="BH234" i="8"/>
  <c r="BG234" i="8"/>
  <c r="BF234" i="8"/>
  <c r="T234" i="8"/>
  <c r="R234" i="8"/>
  <c r="P234" i="8"/>
  <c r="BI232" i="8"/>
  <c r="BH232" i="8"/>
  <c r="BG232" i="8"/>
  <c r="BF232" i="8"/>
  <c r="T232" i="8"/>
  <c r="R232" i="8"/>
  <c r="P232" i="8"/>
  <c r="BI228" i="8"/>
  <c r="BH228" i="8"/>
  <c r="BG228" i="8"/>
  <c r="BF228" i="8"/>
  <c r="T228" i="8"/>
  <c r="R228" i="8"/>
  <c r="P228" i="8"/>
  <c r="BI225" i="8"/>
  <c r="BH225" i="8"/>
  <c r="BG225" i="8"/>
  <c r="BF225" i="8"/>
  <c r="T225" i="8"/>
  <c r="R225" i="8"/>
  <c r="P225" i="8"/>
  <c r="BI222" i="8"/>
  <c r="BH222" i="8"/>
  <c r="BG222" i="8"/>
  <c r="BF222" i="8"/>
  <c r="T222" i="8"/>
  <c r="R222" i="8"/>
  <c r="P222" i="8"/>
  <c r="BI218" i="8"/>
  <c r="BH218" i="8"/>
  <c r="BG218" i="8"/>
  <c r="BF218" i="8"/>
  <c r="T218" i="8"/>
  <c r="R218" i="8"/>
  <c r="P218" i="8"/>
  <c r="BI216" i="8"/>
  <c r="BH216" i="8"/>
  <c r="BG216" i="8"/>
  <c r="BF216" i="8"/>
  <c r="T216" i="8"/>
  <c r="R216" i="8"/>
  <c r="P216" i="8"/>
  <c r="BI212" i="8"/>
  <c r="BH212" i="8"/>
  <c r="BG212" i="8"/>
  <c r="BF212" i="8"/>
  <c r="T212" i="8"/>
  <c r="R212" i="8"/>
  <c r="P212" i="8"/>
  <c r="BI208" i="8"/>
  <c r="BH208" i="8"/>
  <c r="BG208" i="8"/>
  <c r="BF208" i="8"/>
  <c r="T208" i="8"/>
  <c r="R208" i="8"/>
  <c r="P208" i="8"/>
  <c r="BI204" i="8"/>
  <c r="BH204" i="8"/>
  <c r="BG204" i="8"/>
  <c r="BF204" i="8"/>
  <c r="T204" i="8"/>
  <c r="R204" i="8"/>
  <c r="P204" i="8"/>
  <c r="BI200" i="8"/>
  <c r="BH200" i="8"/>
  <c r="BG200" i="8"/>
  <c r="BF200" i="8"/>
  <c r="T200" i="8"/>
  <c r="R200" i="8"/>
  <c r="P200" i="8"/>
  <c r="BI196" i="8"/>
  <c r="BH196" i="8"/>
  <c r="BG196" i="8"/>
  <c r="BF196" i="8"/>
  <c r="T196" i="8"/>
  <c r="R196" i="8"/>
  <c r="P196" i="8"/>
  <c r="BI192" i="8"/>
  <c r="BH192" i="8"/>
  <c r="BG192" i="8"/>
  <c r="BF192" i="8"/>
  <c r="T192" i="8"/>
  <c r="R192" i="8"/>
  <c r="P192" i="8"/>
  <c r="BI188" i="8"/>
  <c r="BH188" i="8"/>
  <c r="BG188" i="8"/>
  <c r="BF188" i="8"/>
  <c r="T188" i="8"/>
  <c r="R188" i="8"/>
  <c r="P188" i="8"/>
  <c r="BI183" i="8"/>
  <c r="BH183" i="8"/>
  <c r="BG183" i="8"/>
  <c r="BF183" i="8"/>
  <c r="T183" i="8"/>
  <c r="R183" i="8"/>
  <c r="P183" i="8"/>
  <c r="BI179" i="8"/>
  <c r="BH179" i="8"/>
  <c r="BG179" i="8"/>
  <c r="BF179" i="8"/>
  <c r="T179" i="8"/>
  <c r="R179" i="8"/>
  <c r="P179" i="8"/>
  <c r="BI175" i="8"/>
  <c r="BH175" i="8"/>
  <c r="BG175" i="8"/>
  <c r="BF175" i="8"/>
  <c r="T175" i="8"/>
  <c r="R175" i="8"/>
  <c r="P175" i="8"/>
  <c r="BI171" i="8"/>
  <c r="BH171" i="8"/>
  <c r="BG171" i="8"/>
  <c r="BF171" i="8"/>
  <c r="T171" i="8"/>
  <c r="R171" i="8"/>
  <c r="P171" i="8"/>
  <c r="BI167" i="8"/>
  <c r="BH167" i="8"/>
  <c r="BG167" i="8"/>
  <c r="BF167" i="8"/>
  <c r="T167" i="8"/>
  <c r="R167" i="8"/>
  <c r="P167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5" i="8"/>
  <c r="BH155" i="8"/>
  <c r="BG155" i="8"/>
  <c r="BF155" i="8"/>
  <c r="T155" i="8"/>
  <c r="R155" i="8"/>
  <c r="P155" i="8"/>
  <c r="BI151" i="8"/>
  <c r="BH151" i="8"/>
  <c r="BG151" i="8"/>
  <c r="BF151" i="8"/>
  <c r="T151" i="8"/>
  <c r="R151" i="8"/>
  <c r="P151" i="8"/>
  <c r="BI147" i="8"/>
  <c r="BH147" i="8"/>
  <c r="BG147" i="8"/>
  <c r="BF147" i="8"/>
  <c r="T147" i="8"/>
  <c r="R147" i="8"/>
  <c r="P147" i="8"/>
  <c r="BI141" i="8"/>
  <c r="BH141" i="8"/>
  <c r="BG141" i="8"/>
  <c r="BF141" i="8"/>
  <c r="T141" i="8"/>
  <c r="R141" i="8"/>
  <c r="P141" i="8"/>
  <c r="BI136" i="8"/>
  <c r="BH136" i="8"/>
  <c r="BG136" i="8"/>
  <c r="BF136" i="8"/>
  <c r="T136" i="8"/>
  <c r="R136" i="8"/>
  <c r="P136" i="8"/>
  <c r="BI132" i="8"/>
  <c r="BH132" i="8"/>
  <c r="BG132" i="8"/>
  <c r="BF132" i="8"/>
  <c r="T132" i="8"/>
  <c r="R132" i="8"/>
  <c r="P132" i="8"/>
  <c r="BI127" i="8"/>
  <c r="BH127" i="8"/>
  <c r="BG127" i="8"/>
  <c r="BF127" i="8"/>
  <c r="T127" i="8"/>
  <c r="R127" i="8"/>
  <c r="P127" i="8"/>
  <c r="BI123" i="8"/>
  <c r="BH123" i="8"/>
  <c r="BG123" i="8"/>
  <c r="BF123" i="8"/>
  <c r="T123" i="8"/>
  <c r="R123" i="8"/>
  <c r="P123" i="8"/>
  <c r="BI119" i="8"/>
  <c r="BH119" i="8"/>
  <c r="BG119" i="8"/>
  <c r="BF119" i="8"/>
  <c r="T119" i="8"/>
  <c r="R119" i="8"/>
  <c r="P119" i="8"/>
  <c r="BI115" i="8"/>
  <c r="BH115" i="8"/>
  <c r="BG115" i="8"/>
  <c r="BF115" i="8"/>
  <c r="T115" i="8"/>
  <c r="R115" i="8"/>
  <c r="P115" i="8"/>
  <c r="BI110" i="8"/>
  <c r="BH110" i="8"/>
  <c r="BG110" i="8"/>
  <c r="BF110" i="8"/>
  <c r="T110" i="8"/>
  <c r="R110" i="8"/>
  <c r="P110" i="8"/>
  <c r="BI106" i="8"/>
  <c r="BH106" i="8"/>
  <c r="BG106" i="8"/>
  <c r="BF106" i="8"/>
  <c r="T106" i="8"/>
  <c r="R106" i="8"/>
  <c r="P106" i="8"/>
  <c r="BI102" i="8"/>
  <c r="BH102" i="8"/>
  <c r="BG102" i="8"/>
  <c r="BF102" i="8"/>
  <c r="T102" i="8"/>
  <c r="R102" i="8"/>
  <c r="P102" i="8"/>
  <c r="BI97" i="8"/>
  <c r="BH97" i="8"/>
  <c r="BG97" i="8"/>
  <c r="BF97" i="8"/>
  <c r="T97" i="8"/>
  <c r="R97" i="8"/>
  <c r="P97" i="8"/>
  <c r="BI92" i="8"/>
  <c r="BH92" i="8"/>
  <c r="BG92" i="8"/>
  <c r="BF92" i="8"/>
  <c r="T92" i="8"/>
  <c r="R92" i="8"/>
  <c r="P92" i="8"/>
  <c r="J85" i="8"/>
  <c r="F85" i="8"/>
  <c r="F83" i="8"/>
  <c r="E81" i="8"/>
  <c r="J54" i="8"/>
  <c r="F54" i="8"/>
  <c r="F52" i="8"/>
  <c r="E50" i="8"/>
  <c r="J24" i="8"/>
  <c r="E24" i="8"/>
  <c r="J55" i="8"/>
  <c r="J23" i="8"/>
  <c r="J18" i="8"/>
  <c r="E18" i="8"/>
  <c r="F86" i="8"/>
  <c r="J17" i="8"/>
  <c r="J12" i="8"/>
  <c r="J83" i="8" s="1"/>
  <c r="E7" i="8"/>
  <c r="E48" i="8"/>
  <c r="J37" i="7"/>
  <c r="J36" i="7"/>
  <c r="AY60" i="1"/>
  <c r="J35" i="7"/>
  <c r="AX60" i="1" s="1"/>
  <c r="BI276" i="7"/>
  <c r="BH276" i="7"/>
  <c r="BG276" i="7"/>
  <c r="BF276" i="7"/>
  <c r="T276" i="7"/>
  <c r="R276" i="7"/>
  <c r="P276" i="7"/>
  <c r="BI272" i="7"/>
  <c r="BH272" i="7"/>
  <c r="BG272" i="7"/>
  <c r="BF272" i="7"/>
  <c r="T272" i="7"/>
  <c r="R272" i="7"/>
  <c r="P272" i="7"/>
  <c r="BI267" i="7"/>
  <c r="BH267" i="7"/>
  <c r="BG267" i="7"/>
  <c r="BF267" i="7"/>
  <c r="T267" i="7"/>
  <c r="R267" i="7"/>
  <c r="P267" i="7"/>
  <c r="BI264" i="7"/>
  <c r="BH264" i="7"/>
  <c r="BG264" i="7"/>
  <c r="BF264" i="7"/>
  <c r="T264" i="7"/>
  <c r="R264" i="7"/>
  <c r="P264" i="7"/>
  <c r="BI260" i="7"/>
  <c r="BH260" i="7"/>
  <c r="BG260" i="7"/>
  <c r="BF260" i="7"/>
  <c r="T260" i="7"/>
  <c r="R260" i="7"/>
  <c r="P260" i="7"/>
  <c r="BI256" i="7"/>
  <c r="BH256" i="7"/>
  <c r="BG256" i="7"/>
  <c r="BF256" i="7"/>
  <c r="T256" i="7"/>
  <c r="R256" i="7"/>
  <c r="P256" i="7"/>
  <c r="BI253" i="7"/>
  <c r="BH253" i="7"/>
  <c r="BG253" i="7"/>
  <c r="BF253" i="7"/>
  <c r="T253" i="7"/>
  <c r="R253" i="7"/>
  <c r="P253" i="7"/>
  <c r="BI248" i="7"/>
  <c r="BH248" i="7"/>
  <c r="BG248" i="7"/>
  <c r="BF248" i="7"/>
  <c r="T248" i="7"/>
  <c r="R248" i="7"/>
  <c r="P248" i="7"/>
  <c r="BI244" i="7"/>
  <c r="BH244" i="7"/>
  <c r="BG244" i="7"/>
  <c r="BF244" i="7"/>
  <c r="T244" i="7"/>
  <c r="R244" i="7"/>
  <c r="P244" i="7"/>
  <c r="BI242" i="7"/>
  <c r="BH242" i="7"/>
  <c r="BG242" i="7"/>
  <c r="BF242" i="7"/>
  <c r="T242" i="7"/>
  <c r="R242" i="7"/>
  <c r="P242" i="7"/>
  <c r="BI238" i="7"/>
  <c r="BH238" i="7"/>
  <c r="BG238" i="7"/>
  <c r="BF238" i="7"/>
  <c r="T238" i="7"/>
  <c r="R238" i="7"/>
  <c r="P238" i="7"/>
  <c r="BI236" i="7"/>
  <c r="BH236" i="7"/>
  <c r="BG236" i="7"/>
  <c r="BF236" i="7"/>
  <c r="T236" i="7"/>
  <c r="R236" i="7"/>
  <c r="P236" i="7"/>
  <c r="BI232" i="7"/>
  <c r="BH232" i="7"/>
  <c r="BG232" i="7"/>
  <c r="BF232" i="7"/>
  <c r="T232" i="7"/>
  <c r="R232" i="7"/>
  <c r="P232" i="7"/>
  <c r="BI228" i="7"/>
  <c r="BH228" i="7"/>
  <c r="BG228" i="7"/>
  <c r="BF228" i="7"/>
  <c r="T228" i="7"/>
  <c r="R228" i="7"/>
  <c r="P228" i="7"/>
  <c r="BI224" i="7"/>
  <c r="BH224" i="7"/>
  <c r="BG224" i="7"/>
  <c r="BF224" i="7"/>
  <c r="T224" i="7"/>
  <c r="R224" i="7"/>
  <c r="P224" i="7"/>
  <c r="BI220" i="7"/>
  <c r="BH220" i="7"/>
  <c r="BG220" i="7"/>
  <c r="BF220" i="7"/>
  <c r="T220" i="7"/>
  <c r="R220" i="7"/>
  <c r="P220" i="7"/>
  <c r="BI217" i="7"/>
  <c r="BH217" i="7"/>
  <c r="BG217" i="7"/>
  <c r="BF217" i="7"/>
  <c r="T217" i="7"/>
  <c r="R217" i="7"/>
  <c r="P217" i="7"/>
  <c r="BI214" i="7"/>
  <c r="BH214" i="7"/>
  <c r="BG214" i="7"/>
  <c r="BF214" i="7"/>
  <c r="T214" i="7"/>
  <c r="R214" i="7"/>
  <c r="P214" i="7"/>
  <c r="BI211" i="7"/>
  <c r="BH211" i="7"/>
  <c r="BG211" i="7"/>
  <c r="BF211" i="7"/>
  <c r="T211" i="7"/>
  <c r="R211" i="7"/>
  <c r="P211" i="7"/>
  <c r="BI207" i="7"/>
  <c r="BH207" i="7"/>
  <c r="BG207" i="7"/>
  <c r="BF207" i="7"/>
  <c r="T207" i="7"/>
  <c r="R207" i="7"/>
  <c r="P207" i="7"/>
  <c r="BI204" i="7"/>
  <c r="BH204" i="7"/>
  <c r="BG204" i="7"/>
  <c r="BF204" i="7"/>
  <c r="T204" i="7"/>
  <c r="R204" i="7"/>
  <c r="P204" i="7"/>
  <c r="BI201" i="7"/>
  <c r="BH201" i="7"/>
  <c r="BG201" i="7"/>
  <c r="BF201" i="7"/>
  <c r="T201" i="7"/>
  <c r="R201" i="7"/>
  <c r="P201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92" i="7"/>
  <c r="BH192" i="7"/>
  <c r="BG192" i="7"/>
  <c r="BF192" i="7"/>
  <c r="T192" i="7"/>
  <c r="R192" i="7"/>
  <c r="P192" i="7"/>
  <c r="BI188" i="7"/>
  <c r="BH188" i="7"/>
  <c r="BG188" i="7"/>
  <c r="BF188" i="7"/>
  <c r="T188" i="7"/>
  <c r="R188" i="7"/>
  <c r="P188" i="7"/>
  <c r="BI184" i="7"/>
  <c r="BH184" i="7"/>
  <c r="BG184" i="7"/>
  <c r="BF184" i="7"/>
  <c r="T184" i="7"/>
  <c r="R184" i="7"/>
  <c r="P184" i="7"/>
  <c r="BI180" i="7"/>
  <c r="BH180" i="7"/>
  <c r="BG180" i="7"/>
  <c r="BF180" i="7"/>
  <c r="T180" i="7"/>
  <c r="R180" i="7"/>
  <c r="P180" i="7"/>
  <c r="BI176" i="7"/>
  <c r="BH176" i="7"/>
  <c r="BG176" i="7"/>
  <c r="BF176" i="7"/>
  <c r="T176" i="7"/>
  <c r="R176" i="7"/>
  <c r="P176" i="7"/>
  <c r="BI171" i="7"/>
  <c r="BH171" i="7"/>
  <c r="BG171" i="7"/>
  <c r="BF171" i="7"/>
  <c r="T171" i="7"/>
  <c r="R171" i="7"/>
  <c r="P171" i="7"/>
  <c r="BI167" i="7"/>
  <c r="BH167" i="7"/>
  <c r="BG167" i="7"/>
  <c r="BF167" i="7"/>
  <c r="T167" i="7"/>
  <c r="R167" i="7"/>
  <c r="P167" i="7"/>
  <c r="BI163" i="7"/>
  <c r="BH163" i="7"/>
  <c r="BG163" i="7"/>
  <c r="BF163" i="7"/>
  <c r="T163" i="7"/>
  <c r="R163" i="7"/>
  <c r="P163" i="7"/>
  <c r="BI159" i="7"/>
  <c r="BH159" i="7"/>
  <c r="BG159" i="7"/>
  <c r="BF159" i="7"/>
  <c r="T159" i="7"/>
  <c r="R159" i="7"/>
  <c r="P159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39" i="7"/>
  <c r="BH139" i="7"/>
  <c r="BG139" i="7"/>
  <c r="BF139" i="7"/>
  <c r="T139" i="7"/>
  <c r="R139" i="7"/>
  <c r="P139" i="7"/>
  <c r="BI135" i="7"/>
  <c r="BH135" i="7"/>
  <c r="BG135" i="7"/>
  <c r="BF135" i="7"/>
  <c r="T135" i="7"/>
  <c r="R135" i="7"/>
  <c r="P135" i="7"/>
  <c r="BI129" i="7"/>
  <c r="BH129" i="7"/>
  <c r="BG129" i="7"/>
  <c r="BF129" i="7"/>
  <c r="T129" i="7"/>
  <c r="R129" i="7"/>
  <c r="P129" i="7"/>
  <c r="BI124" i="7"/>
  <c r="BH124" i="7"/>
  <c r="BG124" i="7"/>
  <c r="BF124" i="7"/>
  <c r="T124" i="7"/>
  <c r="R124" i="7"/>
  <c r="P124" i="7"/>
  <c r="BI119" i="7"/>
  <c r="BH119" i="7"/>
  <c r="BG119" i="7"/>
  <c r="BF119" i="7"/>
  <c r="T119" i="7"/>
  <c r="R119" i="7"/>
  <c r="P119" i="7"/>
  <c r="BI115" i="7"/>
  <c r="BH115" i="7"/>
  <c r="BG115" i="7"/>
  <c r="BF115" i="7"/>
  <c r="T115" i="7"/>
  <c r="R115" i="7"/>
  <c r="P115" i="7"/>
  <c r="BI111" i="7"/>
  <c r="BH111" i="7"/>
  <c r="BG111" i="7"/>
  <c r="BF111" i="7"/>
  <c r="T111" i="7"/>
  <c r="R111" i="7"/>
  <c r="P111" i="7"/>
  <c r="BI107" i="7"/>
  <c r="BH107" i="7"/>
  <c r="BG107" i="7"/>
  <c r="BF107" i="7"/>
  <c r="T107" i="7"/>
  <c r="R107" i="7"/>
  <c r="P107" i="7"/>
  <c r="BI103" i="7"/>
  <c r="BH103" i="7"/>
  <c r="BG103" i="7"/>
  <c r="BF103" i="7"/>
  <c r="T103" i="7"/>
  <c r="R103" i="7"/>
  <c r="P103" i="7"/>
  <c r="BI99" i="7"/>
  <c r="BH99" i="7"/>
  <c r="BG99" i="7"/>
  <c r="BF99" i="7"/>
  <c r="T99" i="7"/>
  <c r="R99" i="7"/>
  <c r="P99" i="7"/>
  <c r="BI95" i="7"/>
  <c r="BH95" i="7"/>
  <c r="BG95" i="7"/>
  <c r="BF95" i="7"/>
  <c r="T95" i="7"/>
  <c r="R95" i="7"/>
  <c r="P95" i="7"/>
  <c r="BI91" i="7"/>
  <c r="BH91" i="7"/>
  <c r="BG91" i="7"/>
  <c r="BF91" i="7"/>
  <c r="T91" i="7"/>
  <c r="R91" i="7"/>
  <c r="P91" i="7"/>
  <c r="J84" i="7"/>
  <c r="F84" i="7"/>
  <c r="F82" i="7"/>
  <c r="E80" i="7"/>
  <c r="J54" i="7"/>
  <c r="F54" i="7"/>
  <c r="F52" i="7"/>
  <c r="E50" i="7"/>
  <c r="J24" i="7"/>
  <c r="E24" i="7"/>
  <c r="J85" i="7"/>
  <c r="J23" i="7"/>
  <c r="J18" i="7"/>
  <c r="E18" i="7"/>
  <c r="F85" i="7"/>
  <c r="J17" i="7"/>
  <c r="J12" i="7"/>
  <c r="J52" i="7" s="1"/>
  <c r="E7" i="7"/>
  <c r="E48" i="7"/>
  <c r="J37" i="6"/>
  <c r="J36" i="6"/>
  <c r="AY59" i="1"/>
  <c r="J35" i="6"/>
  <c r="AX59" i="1" s="1"/>
  <c r="BI288" i="6"/>
  <c r="BH288" i="6"/>
  <c r="BG288" i="6"/>
  <c r="BF288" i="6"/>
  <c r="T288" i="6"/>
  <c r="R288" i="6"/>
  <c r="P288" i="6"/>
  <c r="BI284" i="6"/>
  <c r="BH284" i="6"/>
  <c r="BG284" i="6"/>
  <c r="BF284" i="6"/>
  <c r="T284" i="6"/>
  <c r="R284" i="6"/>
  <c r="P284" i="6"/>
  <c r="BI279" i="6"/>
  <c r="BH279" i="6"/>
  <c r="BG279" i="6"/>
  <c r="BF279" i="6"/>
  <c r="T279" i="6"/>
  <c r="R279" i="6"/>
  <c r="P279" i="6"/>
  <c r="BI276" i="6"/>
  <c r="BH276" i="6"/>
  <c r="BG276" i="6"/>
  <c r="BF276" i="6"/>
  <c r="T276" i="6"/>
  <c r="R276" i="6"/>
  <c r="P276" i="6"/>
  <c r="BI271" i="6"/>
  <c r="BH271" i="6"/>
  <c r="BG271" i="6"/>
  <c r="BF271" i="6"/>
  <c r="T271" i="6"/>
  <c r="R271" i="6"/>
  <c r="P271" i="6"/>
  <c r="BI266" i="6"/>
  <c r="BH266" i="6"/>
  <c r="BG266" i="6"/>
  <c r="BF266" i="6"/>
  <c r="T266" i="6"/>
  <c r="R266" i="6"/>
  <c r="P266" i="6"/>
  <c r="BI262" i="6"/>
  <c r="BH262" i="6"/>
  <c r="BG262" i="6"/>
  <c r="BF262" i="6"/>
  <c r="T262" i="6"/>
  <c r="R262" i="6"/>
  <c r="P262" i="6"/>
  <c r="BI257" i="6"/>
  <c r="BH257" i="6"/>
  <c r="BG257" i="6"/>
  <c r="BF257" i="6"/>
  <c r="T257" i="6"/>
  <c r="T256" i="6"/>
  <c r="R257" i="6"/>
  <c r="R256" i="6" s="1"/>
  <c r="P257" i="6"/>
  <c r="P256" i="6"/>
  <c r="BI252" i="6"/>
  <c r="BH252" i="6"/>
  <c r="BG252" i="6"/>
  <c r="BF252" i="6"/>
  <c r="T252" i="6"/>
  <c r="R252" i="6"/>
  <c r="P252" i="6"/>
  <c r="BI248" i="6"/>
  <c r="BH248" i="6"/>
  <c r="BG248" i="6"/>
  <c r="BF248" i="6"/>
  <c r="T248" i="6"/>
  <c r="R248" i="6"/>
  <c r="P248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38" i="6"/>
  <c r="BH238" i="6"/>
  <c r="BG238" i="6"/>
  <c r="BF238" i="6"/>
  <c r="T238" i="6"/>
  <c r="R238" i="6"/>
  <c r="P238" i="6"/>
  <c r="BI234" i="6"/>
  <c r="BH234" i="6"/>
  <c r="BG234" i="6"/>
  <c r="BF234" i="6"/>
  <c r="T234" i="6"/>
  <c r="R234" i="6"/>
  <c r="P234" i="6"/>
  <c r="BI230" i="6"/>
  <c r="BH230" i="6"/>
  <c r="BG230" i="6"/>
  <c r="BF230" i="6"/>
  <c r="T230" i="6"/>
  <c r="R230" i="6"/>
  <c r="P230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4" i="6"/>
  <c r="BH174" i="6"/>
  <c r="BG174" i="6"/>
  <c r="BF174" i="6"/>
  <c r="T174" i="6"/>
  <c r="R174" i="6"/>
  <c r="P174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1" i="6"/>
  <c r="BH161" i="6"/>
  <c r="BG161" i="6"/>
  <c r="BF161" i="6"/>
  <c r="T161" i="6"/>
  <c r="R161" i="6"/>
  <c r="P161" i="6"/>
  <c r="BI157" i="6"/>
  <c r="BH157" i="6"/>
  <c r="BG157" i="6"/>
  <c r="BF157" i="6"/>
  <c r="T157" i="6"/>
  <c r="R157" i="6"/>
  <c r="P157" i="6"/>
  <c r="BI152" i="6"/>
  <c r="BH152" i="6"/>
  <c r="BG152" i="6"/>
  <c r="BF152" i="6"/>
  <c r="T152" i="6"/>
  <c r="R152" i="6"/>
  <c r="P152" i="6"/>
  <c r="BI148" i="6"/>
  <c r="BH148" i="6"/>
  <c r="BG148" i="6"/>
  <c r="BF148" i="6"/>
  <c r="T148" i="6"/>
  <c r="R148" i="6"/>
  <c r="P148" i="6"/>
  <c r="BI144" i="6"/>
  <c r="BH144" i="6"/>
  <c r="BG144" i="6"/>
  <c r="BF144" i="6"/>
  <c r="T144" i="6"/>
  <c r="R144" i="6"/>
  <c r="P144" i="6"/>
  <c r="BI138" i="6"/>
  <c r="BH138" i="6"/>
  <c r="BG138" i="6"/>
  <c r="BF138" i="6"/>
  <c r="T138" i="6"/>
  <c r="R138" i="6"/>
  <c r="P138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R129" i="6"/>
  <c r="P129" i="6"/>
  <c r="BI124" i="6"/>
  <c r="BH124" i="6"/>
  <c r="BG124" i="6"/>
  <c r="BF124" i="6"/>
  <c r="T124" i="6"/>
  <c r="R124" i="6"/>
  <c r="P124" i="6"/>
  <c r="BI120" i="6"/>
  <c r="BH120" i="6"/>
  <c r="BG120" i="6"/>
  <c r="BF120" i="6"/>
  <c r="T120" i="6"/>
  <c r="R120" i="6"/>
  <c r="P120" i="6"/>
  <c r="BI116" i="6"/>
  <c r="BH116" i="6"/>
  <c r="BG116" i="6"/>
  <c r="BF116" i="6"/>
  <c r="T116" i="6"/>
  <c r="R116" i="6"/>
  <c r="P116" i="6"/>
  <c r="BI112" i="6"/>
  <c r="BH112" i="6"/>
  <c r="BG112" i="6"/>
  <c r="BF112" i="6"/>
  <c r="T112" i="6"/>
  <c r="R112" i="6"/>
  <c r="P112" i="6"/>
  <c r="BI108" i="6"/>
  <c r="BH108" i="6"/>
  <c r="BG108" i="6"/>
  <c r="BF108" i="6"/>
  <c r="T108" i="6"/>
  <c r="R108" i="6"/>
  <c r="P108" i="6"/>
  <c r="BI104" i="6"/>
  <c r="BH104" i="6"/>
  <c r="BG104" i="6"/>
  <c r="BF104" i="6"/>
  <c r="T104" i="6"/>
  <c r="R104" i="6"/>
  <c r="P104" i="6"/>
  <c r="BI100" i="6"/>
  <c r="BH100" i="6"/>
  <c r="BG100" i="6"/>
  <c r="BF100" i="6"/>
  <c r="T100" i="6"/>
  <c r="R100" i="6"/>
  <c r="P100" i="6"/>
  <c r="BI96" i="6"/>
  <c r="BH96" i="6"/>
  <c r="BG96" i="6"/>
  <c r="BF96" i="6"/>
  <c r="T96" i="6"/>
  <c r="R96" i="6"/>
  <c r="P96" i="6"/>
  <c r="BI92" i="6"/>
  <c r="BH92" i="6"/>
  <c r="BG92" i="6"/>
  <c r="BF92" i="6"/>
  <c r="T92" i="6"/>
  <c r="R92" i="6"/>
  <c r="P92" i="6"/>
  <c r="J85" i="6"/>
  <c r="F85" i="6"/>
  <c r="F83" i="6"/>
  <c r="E81" i="6"/>
  <c r="J54" i="6"/>
  <c r="F54" i="6"/>
  <c r="F52" i="6"/>
  <c r="E50" i="6"/>
  <c r="J24" i="6"/>
  <c r="E24" i="6"/>
  <c r="J86" i="6"/>
  <c r="J23" i="6"/>
  <c r="J18" i="6"/>
  <c r="E18" i="6"/>
  <c r="F86" i="6" s="1"/>
  <c r="J17" i="6"/>
  <c r="J12" i="6"/>
  <c r="J52" i="6"/>
  <c r="E7" i="6"/>
  <c r="E48" i="6" s="1"/>
  <c r="J37" i="5"/>
  <c r="J36" i="5"/>
  <c r="AY58" i="1"/>
  <c r="J35" i="5"/>
  <c r="AX58" i="1"/>
  <c r="BI537" i="5"/>
  <c r="BH537" i="5"/>
  <c r="BG537" i="5"/>
  <c r="BF537" i="5"/>
  <c r="T537" i="5"/>
  <c r="R537" i="5"/>
  <c r="P537" i="5"/>
  <c r="BI533" i="5"/>
  <c r="BH533" i="5"/>
  <c r="BG533" i="5"/>
  <c r="BF533" i="5"/>
  <c r="T533" i="5"/>
  <c r="R533" i="5"/>
  <c r="P533" i="5"/>
  <c r="BI529" i="5"/>
  <c r="BH529" i="5"/>
  <c r="BG529" i="5"/>
  <c r="BF529" i="5"/>
  <c r="T529" i="5"/>
  <c r="R529" i="5"/>
  <c r="P529" i="5"/>
  <c r="BI524" i="5"/>
  <c r="BH524" i="5"/>
  <c r="BG524" i="5"/>
  <c r="BF524" i="5"/>
  <c r="T524" i="5"/>
  <c r="R524" i="5"/>
  <c r="P524" i="5"/>
  <c r="BI520" i="5"/>
  <c r="BH520" i="5"/>
  <c r="BG520" i="5"/>
  <c r="BF520" i="5"/>
  <c r="T520" i="5"/>
  <c r="R520" i="5"/>
  <c r="P520" i="5"/>
  <c r="BI516" i="5"/>
  <c r="BH516" i="5"/>
  <c r="BG516" i="5"/>
  <c r="BF516" i="5"/>
  <c r="T516" i="5"/>
  <c r="R516" i="5"/>
  <c r="P516" i="5"/>
  <c r="BI510" i="5"/>
  <c r="BH510" i="5"/>
  <c r="BG510" i="5"/>
  <c r="BF510" i="5"/>
  <c r="T510" i="5"/>
  <c r="T509" i="5"/>
  <c r="T508" i="5"/>
  <c r="R510" i="5"/>
  <c r="R509" i="5"/>
  <c r="R508" i="5"/>
  <c r="P510" i="5"/>
  <c r="P509" i="5" s="1"/>
  <c r="P508" i="5" s="1"/>
  <c r="BI505" i="5"/>
  <c r="BH505" i="5"/>
  <c r="BG505" i="5"/>
  <c r="BF505" i="5"/>
  <c r="T505" i="5"/>
  <c r="R505" i="5"/>
  <c r="P505" i="5"/>
  <c r="BI501" i="5"/>
  <c r="BH501" i="5"/>
  <c r="BG501" i="5"/>
  <c r="BF501" i="5"/>
  <c r="T501" i="5"/>
  <c r="R501" i="5"/>
  <c r="P501" i="5"/>
  <c r="BI496" i="5"/>
  <c r="BH496" i="5"/>
  <c r="BG496" i="5"/>
  <c r="BF496" i="5"/>
  <c r="T496" i="5"/>
  <c r="R496" i="5"/>
  <c r="P496" i="5"/>
  <c r="BI493" i="5"/>
  <c r="BH493" i="5"/>
  <c r="BG493" i="5"/>
  <c r="BF493" i="5"/>
  <c r="T493" i="5"/>
  <c r="R493" i="5"/>
  <c r="P493" i="5"/>
  <c r="BI489" i="5"/>
  <c r="BH489" i="5"/>
  <c r="BG489" i="5"/>
  <c r="BF489" i="5"/>
  <c r="T489" i="5"/>
  <c r="R489" i="5"/>
  <c r="P489" i="5"/>
  <c r="BI485" i="5"/>
  <c r="BH485" i="5"/>
  <c r="BG485" i="5"/>
  <c r="BF485" i="5"/>
  <c r="T485" i="5"/>
  <c r="R485" i="5"/>
  <c r="P485" i="5"/>
  <c r="BI482" i="5"/>
  <c r="BH482" i="5"/>
  <c r="BG482" i="5"/>
  <c r="BF482" i="5"/>
  <c r="T482" i="5"/>
  <c r="R482" i="5"/>
  <c r="P482" i="5"/>
  <c r="BI477" i="5"/>
  <c r="BH477" i="5"/>
  <c r="BG477" i="5"/>
  <c r="BF477" i="5"/>
  <c r="T477" i="5"/>
  <c r="R477" i="5"/>
  <c r="P477" i="5"/>
  <c r="BI473" i="5"/>
  <c r="BH473" i="5"/>
  <c r="BG473" i="5"/>
  <c r="BF473" i="5"/>
  <c r="T473" i="5"/>
  <c r="R473" i="5"/>
  <c r="P473" i="5"/>
  <c r="BI468" i="5"/>
  <c r="BH468" i="5"/>
  <c r="BG468" i="5"/>
  <c r="BF468" i="5"/>
  <c r="T468" i="5"/>
  <c r="R468" i="5"/>
  <c r="P468" i="5"/>
  <c r="BI464" i="5"/>
  <c r="BH464" i="5"/>
  <c r="BG464" i="5"/>
  <c r="BF464" i="5"/>
  <c r="T464" i="5"/>
  <c r="R464" i="5"/>
  <c r="P464" i="5"/>
  <c r="BI460" i="5"/>
  <c r="BH460" i="5"/>
  <c r="BG460" i="5"/>
  <c r="BF460" i="5"/>
  <c r="T460" i="5"/>
  <c r="R460" i="5"/>
  <c r="P460" i="5"/>
  <c r="BI458" i="5"/>
  <c r="BH458" i="5"/>
  <c r="BG458" i="5"/>
  <c r="BF458" i="5"/>
  <c r="T458" i="5"/>
  <c r="R458" i="5"/>
  <c r="P458" i="5"/>
  <c r="BI454" i="5"/>
  <c r="BH454" i="5"/>
  <c r="BG454" i="5"/>
  <c r="BF454" i="5"/>
  <c r="T454" i="5"/>
  <c r="R454" i="5"/>
  <c r="P454" i="5"/>
  <c r="BI452" i="5"/>
  <c r="BH452" i="5"/>
  <c r="BG452" i="5"/>
  <c r="BF452" i="5"/>
  <c r="T452" i="5"/>
  <c r="R452" i="5"/>
  <c r="P452" i="5"/>
  <c r="BI448" i="5"/>
  <c r="BH448" i="5"/>
  <c r="BG448" i="5"/>
  <c r="BF448" i="5"/>
  <c r="T448" i="5"/>
  <c r="R448" i="5"/>
  <c r="P448" i="5"/>
  <c r="BI446" i="5"/>
  <c r="BH446" i="5"/>
  <c r="BG446" i="5"/>
  <c r="BF446" i="5"/>
  <c r="T446" i="5"/>
  <c r="R446" i="5"/>
  <c r="P446" i="5"/>
  <c r="BI442" i="5"/>
  <c r="BH442" i="5"/>
  <c r="BG442" i="5"/>
  <c r="BF442" i="5"/>
  <c r="T442" i="5"/>
  <c r="R442" i="5"/>
  <c r="P442" i="5"/>
  <c r="BI438" i="5"/>
  <c r="BH438" i="5"/>
  <c r="BG438" i="5"/>
  <c r="BF438" i="5"/>
  <c r="T438" i="5"/>
  <c r="R438" i="5"/>
  <c r="P438" i="5"/>
  <c r="BI434" i="5"/>
  <c r="BH434" i="5"/>
  <c r="BG434" i="5"/>
  <c r="BF434" i="5"/>
  <c r="T434" i="5"/>
  <c r="R434" i="5"/>
  <c r="P434" i="5"/>
  <c r="BI430" i="5"/>
  <c r="BH430" i="5"/>
  <c r="BG430" i="5"/>
  <c r="BF430" i="5"/>
  <c r="T430" i="5"/>
  <c r="R430" i="5"/>
  <c r="P430" i="5"/>
  <c r="BI426" i="5"/>
  <c r="BH426" i="5"/>
  <c r="BG426" i="5"/>
  <c r="BF426" i="5"/>
  <c r="T426" i="5"/>
  <c r="R426" i="5"/>
  <c r="P426" i="5"/>
  <c r="BI422" i="5"/>
  <c r="BH422" i="5"/>
  <c r="BG422" i="5"/>
  <c r="BF422" i="5"/>
  <c r="T422" i="5"/>
  <c r="R422" i="5"/>
  <c r="P422" i="5"/>
  <c r="BI418" i="5"/>
  <c r="BH418" i="5"/>
  <c r="BG418" i="5"/>
  <c r="BF418" i="5"/>
  <c r="T418" i="5"/>
  <c r="R418" i="5"/>
  <c r="P418" i="5"/>
  <c r="BI416" i="5"/>
  <c r="BH416" i="5"/>
  <c r="BG416" i="5"/>
  <c r="BF416" i="5"/>
  <c r="T416" i="5"/>
  <c r="R416" i="5"/>
  <c r="P416" i="5"/>
  <c r="BI414" i="5"/>
  <c r="BH414" i="5"/>
  <c r="BG414" i="5"/>
  <c r="BF414" i="5"/>
  <c r="T414" i="5"/>
  <c r="R414" i="5"/>
  <c r="P414" i="5"/>
  <c r="BI410" i="5"/>
  <c r="BH410" i="5"/>
  <c r="BG410" i="5"/>
  <c r="BF410" i="5"/>
  <c r="T410" i="5"/>
  <c r="R410" i="5"/>
  <c r="P410" i="5"/>
  <c r="BI408" i="5"/>
  <c r="BH408" i="5"/>
  <c r="BG408" i="5"/>
  <c r="BF408" i="5"/>
  <c r="T408" i="5"/>
  <c r="R408" i="5"/>
  <c r="P408" i="5"/>
  <c r="BI404" i="5"/>
  <c r="BH404" i="5"/>
  <c r="BG404" i="5"/>
  <c r="BF404" i="5"/>
  <c r="T404" i="5"/>
  <c r="R404" i="5"/>
  <c r="P404" i="5"/>
  <c r="BI401" i="5"/>
  <c r="BH401" i="5"/>
  <c r="BG401" i="5"/>
  <c r="BF401" i="5"/>
  <c r="T401" i="5"/>
  <c r="R401" i="5"/>
  <c r="P401" i="5"/>
  <c r="BI399" i="5"/>
  <c r="BH399" i="5"/>
  <c r="BG399" i="5"/>
  <c r="BF399" i="5"/>
  <c r="T399" i="5"/>
  <c r="R399" i="5"/>
  <c r="P399" i="5"/>
  <c r="BI395" i="5"/>
  <c r="BH395" i="5"/>
  <c r="BG395" i="5"/>
  <c r="BF395" i="5"/>
  <c r="T395" i="5"/>
  <c r="R395" i="5"/>
  <c r="P395" i="5"/>
  <c r="BI393" i="5"/>
  <c r="BH393" i="5"/>
  <c r="BG393" i="5"/>
  <c r="BF393" i="5"/>
  <c r="T393" i="5"/>
  <c r="R393" i="5"/>
  <c r="P393" i="5"/>
  <c r="BI389" i="5"/>
  <c r="BH389" i="5"/>
  <c r="BG389" i="5"/>
  <c r="BF389" i="5"/>
  <c r="T389" i="5"/>
  <c r="R389" i="5"/>
  <c r="P389" i="5"/>
  <c r="BI386" i="5"/>
  <c r="BH386" i="5"/>
  <c r="BG386" i="5"/>
  <c r="BF386" i="5"/>
  <c r="T386" i="5"/>
  <c r="R386" i="5"/>
  <c r="P386" i="5"/>
  <c r="BI384" i="5"/>
  <c r="BH384" i="5"/>
  <c r="BG384" i="5"/>
  <c r="BF384" i="5"/>
  <c r="T384" i="5"/>
  <c r="R384" i="5"/>
  <c r="P384" i="5"/>
  <c r="BI380" i="5"/>
  <c r="BH380" i="5"/>
  <c r="BG380" i="5"/>
  <c r="BF380" i="5"/>
  <c r="T380" i="5"/>
  <c r="R380" i="5"/>
  <c r="P380" i="5"/>
  <c r="BI377" i="5"/>
  <c r="BH377" i="5"/>
  <c r="BG377" i="5"/>
  <c r="BF377" i="5"/>
  <c r="T377" i="5"/>
  <c r="R377" i="5"/>
  <c r="P377" i="5"/>
  <c r="BI374" i="5"/>
  <c r="BH374" i="5"/>
  <c r="BG374" i="5"/>
  <c r="BF374" i="5"/>
  <c r="T374" i="5"/>
  <c r="R374" i="5"/>
  <c r="P374" i="5"/>
  <c r="BI370" i="5"/>
  <c r="BH370" i="5"/>
  <c r="BG370" i="5"/>
  <c r="BF370" i="5"/>
  <c r="T370" i="5"/>
  <c r="R370" i="5"/>
  <c r="P370" i="5"/>
  <c r="BI368" i="5"/>
  <c r="BH368" i="5"/>
  <c r="BG368" i="5"/>
  <c r="BF368" i="5"/>
  <c r="T368" i="5"/>
  <c r="R368" i="5"/>
  <c r="P368" i="5"/>
  <c r="BI366" i="5"/>
  <c r="BH366" i="5"/>
  <c r="BG366" i="5"/>
  <c r="BF366" i="5"/>
  <c r="T366" i="5"/>
  <c r="R366" i="5"/>
  <c r="P366" i="5"/>
  <c r="BI362" i="5"/>
  <c r="BH362" i="5"/>
  <c r="BG362" i="5"/>
  <c r="BF362" i="5"/>
  <c r="T362" i="5"/>
  <c r="R362" i="5"/>
  <c r="P362" i="5"/>
  <c r="BI360" i="5"/>
  <c r="BH360" i="5"/>
  <c r="BG360" i="5"/>
  <c r="BF360" i="5"/>
  <c r="T360" i="5"/>
  <c r="R360" i="5"/>
  <c r="P360" i="5"/>
  <c r="BI356" i="5"/>
  <c r="BH356" i="5"/>
  <c r="BG356" i="5"/>
  <c r="BF356" i="5"/>
  <c r="T356" i="5"/>
  <c r="R356" i="5"/>
  <c r="P356" i="5"/>
  <c r="BI354" i="5"/>
  <c r="BH354" i="5"/>
  <c r="BG354" i="5"/>
  <c r="BF354" i="5"/>
  <c r="T354" i="5"/>
  <c r="R354" i="5"/>
  <c r="P354" i="5"/>
  <c r="BI350" i="5"/>
  <c r="BH350" i="5"/>
  <c r="BG350" i="5"/>
  <c r="BF350" i="5"/>
  <c r="T350" i="5"/>
  <c r="R350" i="5"/>
  <c r="P350" i="5"/>
  <c r="BI348" i="5"/>
  <c r="BH348" i="5"/>
  <c r="BG348" i="5"/>
  <c r="BF348" i="5"/>
  <c r="T348" i="5"/>
  <c r="R348" i="5"/>
  <c r="P348" i="5"/>
  <c r="BI344" i="5"/>
  <c r="BH344" i="5"/>
  <c r="BG344" i="5"/>
  <c r="BF344" i="5"/>
  <c r="T344" i="5"/>
  <c r="R344" i="5"/>
  <c r="P344" i="5"/>
  <c r="BI342" i="5"/>
  <c r="BH342" i="5"/>
  <c r="BG342" i="5"/>
  <c r="BF342" i="5"/>
  <c r="T342" i="5"/>
  <c r="R342" i="5"/>
  <c r="P342" i="5"/>
  <c r="BI339" i="5"/>
  <c r="BH339" i="5"/>
  <c r="BG339" i="5"/>
  <c r="BF339" i="5"/>
  <c r="T339" i="5"/>
  <c r="R339" i="5"/>
  <c r="P339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2" i="5"/>
  <c r="BH332" i="5"/>
  <c r="BG332" i="5"/>
  <c r="BF332" i="5"/>
  <c r="T332" i="5"/>
  <c r="R332" i="5"/>
  <c r="P332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3" i="5"/>
  <c r="BH323" i="5"/>
  <c r="BG323" i="5"/>
  <c r="BF323" i="5"/>
  <c r="T323" i="5"/>
  <c r="R323" i="5"/>
  <c r="P323" i="5"/>
  <c r="BI320" i="5"/>
  <c r="BH320" i="5"/>
  <c r="BG320" i="5"/>
  <c r="BF320" i="5"/>
  <c r="T320" i="5"/>
  <c r="R320" i="5"/>
  <c r="P320" i="5"/>
  <c r="BI317" i="5"/>
  <c r="BH317" i="5"/>
  <c r="BG317" i="5"/>
  <c r="BF317" i="5"/>
  <c r="T317" i="5"/>
  <c r="R317" i="5"/>
  <c r="P317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7" i="5"/>
  <c r="BH307" i="5"/>
  <c r="BG307" i="5"/>
  <c r="BF307" i="5"/>
  <c r="T307" i="5"/>
  <c r="R307" i="5"/>
  <c r="P307" i="5"/>
  <c r="BI305" i="5"/>
  <c r="BH305" i="5"/>
  <c r="BG305" i="5"/>
  <c r="BF305" i="5"/>
  <c r="T305" i="5"/>
  <c r="R305" i="5"/>
  <c r="P305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2" i="5"/>
  <c r="BH292" i="5"/>
  <c r="BG292" i="5"/>
  <c r="BF292" i="5"/>
  <c r="T292" i="5"/>
  <c r="R292" i="5"/>
  <c r="P292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53" i="5"/>
  <c r="BH253" i="5"/>
  <c r="BG253" i="5"/>
  <c r="BF253" i="5"/>
  <c r="T253" i="5"/>
  <c r="R253" i="5"/>
  <c r="P253" i="5"/>
  <c r="BI250" i="5"/>
  <c r="BH250" i="5"/>
  <c r="BG250" i="5"/>
  <c r="BF250" i="5"/>
  <c r="T250" i="5"/>
  <c r="R250" i="5"/>
  <c r="P250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7" i="5"/>
  <c r="BH217" i="5"/>
  <c r="BG217" i="5"/>
  <c r="BF217" i="5"/>
  <c r="T217" i="5"/>
  <c r="R217" i="5"/>
  <c r="P217" i="5"/>
  <c r="BI213" i="5"/>
  <c r="BH213" i="5"/>
  <c r="BG213" i="5"/>
  <c r="BF213" i="5"/>
  <c r="T213" i="5"/>
  <c r="R213" i="5"/>
  <c r="P213" i="5"/>
  <c r="BI209" i="5"/>
  <c r="BH209" i="5"/>
  <c r="BG209" i="5"/>
  <c r="BF209" i="5"/>
  <c r="T209" i="5"/>
  <c r="R209" i="5"/>
  <c r="P209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2" i="5"/>
  <c r="BH192" i="5"/>
  <c r="BG192" i="5"/>
  <c r="BF192" i="5"/>
  <c r="T192" i="5"/>
  <c r="R192" i="5"/>
  <c r="P192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0" i="5"/>
  <c r="BH180" i="5"/>
  <c r="BG180" i="5"/>
  <c r="BF180" i="5"/>
  <c r="T180" i="5"/>
  <c r="R180" i="5"/>
  <c r="P180" i="5"/>
  <c r="BI176" i="5"/>
  <c r="BH176" i="5"/>
  <c r="BG176" i="5"/>
  <c r="BF176" i="5"/>
  <c r="T176" i="5"/>
  <c r="R176" i="5"/>
  <c r="P176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59" i="5"/>
  <c r="BH159" i="5"/>
  <c r="BG159" i="5"/>
  <c r="BF159" i="5"/>
  <c r="T159" i="5"/>
  <c r="R159" i="5"/>
  <c r="P159" i="5"/>
  <c r="BI153" i="5"/>
  <c r="BH153" i="5"/>
  <c r="BG153" i="5"/>
  <c r="BF153" i="5"/>
  <c r="T153" i="5"/>
  <c r="R153" i="5"/>
  <c r="P153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39" i="5"/>
  <c r="BH139" i="5"/>
  <c r="BG139" i="5"/>
  <c r="BF139" i="5"/>
  <c r="T139" i="5"/>
  <c r="R139" i="5"/>
  <c r="P139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08" i="5"/>
  <c r="BH108" i="5"/>
  <c r="BG108" i="5"/>
  <c r="BF108" i="5"/>
  <c r="T108" i="5"/>
  <c r="R108" i="5"/>
  <c r="P108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7" i="5"/>
  <c r="BH97" i="5"/>
  <c r="BG97" i="5"/>
  <c r="BF97" i="5"/>
  <c r="T97" i="5"/>
  <c r="R97" i="5"/>
  <c r="P97" i="5"/>
  <c r="J90" i="5"/>
  <c r="F90" i="5"/>
  <c r="F88" i="5"/>
  <c r="E86" i="5"/>
  <c r="J54" i="5"/>
  <c r="F54" i="5"/>
  <c r="F52" i="5"/>
  <c r="E50" i="5"/>
  <c r="J24" i="5"/>
  <c r="E24" i="5"/>
  <c r="J91" i="5" s="1"/>
  <c r="J23" i="5"/>
  <c r="J18" i="5"/>
  <c r="E18" i="5"/>
  <c r="F55" i="5"/>
  <c r="J17" i="5"/>
  <c r="J12" i="5"/>
  <c r="J88" i="5"/>
  <c r="E7" i="5"/>
  <c r="E84" i="5"/>
  <c r="J37" i="4"/>
  <c r="J36" i="4"/>
  <c r="AY57" i="1" s="1"/>
  <c r="J35" i="4"/>
  <c r="AX57" i="1"/>
  <c r="BI474" i="4"/>
  <c r="BH474" i="4"/>
  <c r="BG474" i="4"/>
  <c r="BF474" i="4"/>
  <c r="T474" i="4"/>
  <c r="R474" i="4"/>
  <c r="P474" i="4"/>
  <c r="BI470" i="4"/>
  <c r="BH470" i="4"/>
  <c r="BG470" i="4"/>
  <c r="BF470" i="4"/>
  <c r="T470" i="4"/>
  <c r="R470" i="4"/>
  <c r="P470" i="4"/>
  <c r="BI466" i="4"/>
  <c r="BH466" i="4"/>
  <c r="BG466" i="4"/>
  <c r="BF466" i="4"/>
  <c r="T466" i="4"/>
  <c r="R466" i="4"/>
  <c r="P466" i="4"/>
  <c r="BI461" i="4"/>
  <c r="BH461" i="4"/>
  <c r="BG461" i="4"/>
  <c r="BF461" i="4"/>
  <c r="T461" i="4"/>
  <c r="R461" i="4"/>
  <c r="P461" i="4"/>
  <c r="BI458" i="4"/>
  <c r="BH458" i="4"/>
  <c r="BG458" i="4"/>
  <c r="BF458" i="4"/>
  <c r="T458" i="4"/>
  <c r="R458" i="4"/>
  <c r="P458" i="4"/>
  <c r="BI454" i="4"/>
  <c r="BH454" i="4"/>
  <c r="BG454" i="4"/>
  <c r="BF454" i="4"/>
  <c r="T454" i="4"/>
  <c r="R454" i="4"/>
  <c r="P454" i="4"/>
  <c r="BI451" i="4"/>
  <c r="BH451" i="4"/>
  <c r="BG451" i="4"/>
  <c r="BF451" i="4"/>
  <c r="T451" i="4"/>
  <c r="R451" i="4"/>
  <c r="P451" i="4"/>
  <c r="BI447" i="4"/>
  <c r="BH447" i="4"/>
  <c r="BG447" i="4"/>
  <c r="BF447" i="4"/>
  <c r="T447" i="4"/>
  <c r="R447" i="4"/>
  <c r="P447" i="4"/>
  <c r="BI443" i="4"/>
  <c r="BH443" i="4"/>
  <c r="BG443" i="4"/>
  <c r="BF443" i="4"/>
  <c r="T443" i="4"/>
  <c r="R443" i="4"/>
  <c r="P443" i="4"/>
  <c r="BI439" i="4"/>
  <c r="BH439" i="4"/>
  <c r="BG439" i="4"/>
  <c r="BF439" i="4"/>
  <c r="T439" i="4"/>
  <c r="R439" i="4"/>
  <c r="P439" i="4"/>
  <c r="BI435" i="4"/>
  <c r="BH435" i="4"/>
  <c r="BG435" i="4"/>
  <c r="BF435" i="4"/>
  <c r="T435" i="4"/>
  <c r="R435" i="4"/>
  <c r="P435" i="4"/>
  <c r="BI431" i="4"/>
  <c r="BH431" i="4"/>
  <c r="BG431" i="4"/>
  <c r="BF431" i="4"/>
  <c r="T431" i="4"/>
  <c r="R431" i="4"/>
  <c r="P431" i="4"/>
  <c r="BI428" i="4"/>
  <c r="BH428" i="4"/>
  <c r="BG428" i="4"/>
  <c r="BF428" i="4"/>
  <c r="T428" i="4"/>
  <c r="R428" i="4"/>
  <c r="P428" i="4"/>
  <c r="BI425" i="4"/>
  <c r="BH425" i="4"/>
  <c r="BG425" i="4"/>
  <c r="BF425" i="4"/>
  <c r="T425" i="4"/>
  <c r="R425" i="4"/>
  <c r="P425" i="4"/>
  <c r="BI422" i="4"/>
  <c r="BH422" i="4"/>
  <c r="BG422" i="4"/>
  <c r="BF422" i="4"/>
  <c r="T422" i="4"/>
  <c r="R422" i="4"/>
  <c r="P422" i="4"/>
  <c r="BI420" i="4"/>
  <c r="BH420" i="4"/>
  <c r="BG420" i="4"/>
  <c r="BF420" i="4"/>
  <c r="T420" i="4"/>
  <c r="R420" i="4"/>
  <c r="P420" i="4"/>
  <c r="BI416" i="4"/>
  <c r="BH416" i="4"/>
  <c r="BG416" i="4"/>
  <c r="BF416" i="4"/>
  <c r="T416" i="4"/>
  <c r="R416" i="4"/>
  <c r="P416" i="4"/>
  <c r="BI413" i="4"/>
  <c r="BH413" i="4"/>
  <c r="BG413" i="4"/>
  <c r="BF413" i="4"/>
  <c r="T413" i="4"/>
  <c r="R413" i="4"/>
  <c r="P413" i="4"/>
  <c r="BI409" i="4"/>
  <c r="BH409" i="4"/>
  <c r="BG409" i="4"/>
  <c r="BF409" i="4"/>
  <c r="T409" i="4"/>
  <c r="R409" i="4"/>
  <c r="P409" i="4"/>
  <c r="BI405" i="4"/>
  <c r="BH405" i="4"/>
  <c r="BG405" i="4"/>
  <c r="BF405" i="4"/>
  <c r="T405" i="4"/>
  <c r="R405" i="4"/>
  <c r="P405" i="4"/>
  <c r="BI402" i="4"/>
  <c r="BH402" i="4"/>
  <c r="BG402" i="4"/>
  <c r="BF402" i="4"/>
  <c r="T402" i="4"/>
  <c r="R402" i="4"/>
  <c r="P402" i="4"/>
  <c r="BI398" i="4"/>
  <c r="BH398" i="4"/>
  <c r="BG398" i="4"/>
  <c r="BF398" i="4"/>
  <c r="T398" i="4"/>
  <c r="R398" i="4"/>
  <c r="P398" i="4"/>
  <c r="BI392" i="4"/>
  <c r="BH392" i="4"/>
  <c r="BG392" i="4"/>
  <c r="BF392" i="4"/>
  <c r="T392" i="4"/>
  <c r="R392" i="4"/>
  <c r="P392" i="4"/>
  <c r="BI389" i="4"/>
  <c r="BH389" i="4"/>
  <c r="BG389" i="4"/>
  <c r="BF389" i="4"/>
  <c r="T389" i="4"/>
  <c r="R389" i="4"/>
  <c r="P389" i="4"/>
  <c r="BI387" i="4"/>
  <c r="BH387" i="4"/>
  <c r="BG387" i="4"/>
  <c r="BF387" i="4"/>
  <c r="T387" i="4"/>
  <c r="R387" i="4"/>
  <c r="P387" i="4"/>
  <c r="BI383" i="4"/>
  <c r="BH383" i="4"/>
  <c r="BG383" i="4"/>
  <c r="BF383" i="4"/>
  <c r="T383" i="4"/>
  <c r="R383" i="4"/>
  <c r="P383" i="4"/>
  <c r="BI381" i="4"/>
  <c r="BH381" i="4"/>
  <c r="BG381" i="4"/>
  <c r="BF381" i="4"/>
  <c r="T381" i="4"/>
  <c r="R381" i="4"/>
  <c r="P381" i="4"/>
  <c r="BI377" i="4"/>
  <c r="BH377" i="4"/>
  <c r="BG377" i="4"/>
  <c r="BF377" i="4"/>
  <c r="T377" i="4"/>
  <c r="R377" i="4"/>
  <c r="P377" i="4"/>
  <c r="BI373" i="4"/>
  <c r="BH373" i="4"/>
  <c r="BG373" i="4"/>
  <c r="BF373" i="4"/>
  <c r="T373" i="4"/>
  <c r="R373" i="4"/>
  <c r="P373" i="4"/>
  <c r="BI369" i="4"/>
  <c r="BH369" i="4"/>
  <c r="BG369" i="4"/>
  <c r="BF369" i="4"/>
  <c r="T369" i="4"/>
  <c r="R369" i="4"/>
  <c r="P369" i="4"/>
  <c r="BI365" i="4"/>
  <c r="BH365" i="4"/>
  <c r="BG365" i="4"/>
  <c r="BF365" i="4"/>
  <c r="T365" i="4"/>
  <c r="R365" i="4"/>
  <c r="P365" i="4"/>
  <c r="BI361" i="4"/>
  <c r="BH361" i="4"/>
  <c r="BG361" i="4"/>
  <c r="BF361" i="4"/>
  <c r="T361" i="4"/>
  <c r="R361" i="4"/>
  <c r="P361" i="4"/>
  <c r="BI357" i="4"/>
  <c r="BH357" i="4"/>
  <c r="BG357" i="4"/>
  <c r="BF357" i="4"/>
  <c r="T357" i="4"/>
  <c r="R357" i="4"/>
  <c r="P357" i="4"/>
  <c r="BI353" i="4"/>
  <c r="BH353" i="4"/>
  <c r="BG353" i="4"/>
  <c r="BF353" i="4"/>
  <c r="T353" i="4"/>
  <c r="R353" i="4"/>
  <c r="P353" i="4"/>
  <c r="BI349" i="4"/>
  <c r="BH349" i="4"/>
  <c r="BG349" i="4"/>
  <c r="BF349" i="4"/>
  <c r="T349" i="4"/>
  <c r="R349" i="4"/>
  <c r="P349" i="4"/>
  <c r="BI347" i="4"/>
  <c r="BH347" i="4"/>
  <c r="BG347" i="4"/>
  <c r="BF347" i="4"/>
  <c r="T347" i="4"/>
  <c r="R347" i="4"/>
  <c r="P347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5" i="4"/>
  <c r="BH325" i="4"/>
  <c r="BG325" i="4"/>
  <c r="BF325" i="4"/>
  <c r="T325" i="4"/>
  <c r="R325" i="4"/>
  <c r="P325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6" i="4"/>
  <c r="BH316" i="4"/>
  <c r="BG316" i="4"/>
  <c r="BF316" i="4"/>
  <c r="T316" i="4"/>
  <c r="R316" i="4"/>
  <c r="P316" i="4"/>
  <c r="BI312" i="4"/>
  <c r="BH312" i="4"/>
  <c r="BG312" i="4"/>
  <c r="BF312" i="4"/>
  <c r="T312" i="4"/>
  <c r="R312" i="4"/>
  <c r="P312" i="4"/>
  <c r="BI309" i="4"/>
  <c r="BH309" i="4"/>
  <c r="BG309" i="4"/>
  <c r="BF309" i="4"/>
  <c r="T309" i="4"/>
  <c r="R309" i="4"/>
  <c r="P309" i="4"/>
  <c r="BI305" i="4"/>
  <c r="BH305" i="4"/>
  <c r="BG305" i="4"/>
  <c r="BF305" i="4"/>
  <c r="T305" i="4"/>
  <c r="R305" i="4"/>
  <c r="P305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0" i="4"/>
  <c r="BH240" i="4"/>
  <c r="BG240" i="4"/>
  <c r="BF240" i="4"/>
  <c r="T240" i="4"/>
  <c r="R240" i="4"/>
  <c r="P240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09" i="4"/>
  <c r="BH209" i="4"/>
  <c r="BG209" i="4"/>
  <c r="BF209" i="4"/>
  <c r="T209" i="4"/>
  <c r="T208" i="4"/>
  <c r="R209" i="4"/>
  <c r="R208" i="4"/>
  <c r="P209" i="4"/>
  <c r="P208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2" i="4"/>
  <c r="BH192" i="4"/>
  <c r="BG192" i="4"/>
  <c r="BF192" i="4"/>
  <c r="T192" i="4"/>
  <c r="T191" i="4"/>
  <c r="R192" i="4"/>
  <c r="R191" i="4" s="1"/>
  <c r="P192" i="4"/>
  <c r="P191" i="4"/>
  <c r="BI187" i="4"/>
  <c r="BH187" i="4"/>
  <c r="BG187" i="4"/>
  <c r="BF187" i="4"/>
  <c r="T187" i="4"/>
  <c r="T186" i="4"/>
  <c r="R187" i="4"/>
  <c r="R186" i="4"/>
  <c r="P187" i="4"/>
  <c r="P186" i="4" s="1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3" i="4"/>
  <c r="BH153" i="4"/>
  <c r="BG153" i="4"/>
  <c r="BF153" i="4"/>
  <c r="T153" i="4"/>
  <c r="R153" i="4"/>
  <c r="P153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BI116" i="4"/>
  <c r="BH116" i="4"/>
  <c r="BG116" i="4"/>
  <c r="BF116" i="4"/>
  <c r="T116" i="4"/>
  <c r="R116" i="4"/>
  <c r="P116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J89" i="4"/>
  <c r="F89" i="4"/>
  <c r="F87" i="4"/>
  <c r="E85" i="4"/>
  <c r="J54" i="4"/>
  <c r="F54" i="4"/>
  <c r="F52" i="4"/>
  <c r="E50" i="4"/>
  <c r="J24" i="4"/>
  <c r="E24" i="4"/>
  <c r="J90" i="4" s="1"/>
  <c r="J23" i="4"/>
  <c r="J18" i="4"/>
  <c r="E18" i="4"/>
  <c r="F90" i="4" s="1"/>
  <c r="J17" i="4"/>
  <c r="J12" i="4"/>
  <c r="J87" i="4"/>
  <c r="E7" i="4"/>
  <c r="E48" i="4" s="1"/>
  <c r="J37" i="3"/>
  <c r="J36" i="3"/>
  <c r="AY56" i="1"/>
  <c r="J35" i="3"/>
  <c r="AX56" i="1"/>
  <c r="BI149" i="3"/>
  <c r="BH149" i="3"/>
  <c r="BG149" i="3"/>
  <c r="BF149" i="3"/>
  <c r="T149" i="3"/>
  <c r="T148" i="3" s="1"/>
  <c r="T147" i="3" s="1"/>
  <c r="R149" i="3"/>
  <c r="R148" i="3"/>
  <c r="R147" i="3"/>
  <c r="P149" i="3"/>
  <c r="P148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T124" i="3"/>
  <c r="R125" i="3"/>
  <c r="R124" i="3"/>
  <c r="P125" i="3"/>
  <c r="P124" i="3"/>
  <c r="BI121" i="3"/>
  <c r="BH121" i="3"/>
  <c r="BG121" i="3"/>
  <c r="BF121" i="3"/>
  <c r="T121" i="3"/>
  <c r="T120" i="3"/>
  <c r="R121" i="3"/>
  <c r="R120" i="3" s="1"/>
  <c r="P121" i="3"/>
  <c r="P120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BI91" i="3"/>
  <c r="BH91" i="3"/>
  <c r="BG91" i="3"/>
  <c r="BF91" i="3"/>
  <c r="T91" i="3"/>
  <c r="R91" i="3"/>
  <c r="P91" i="3"/>
  <c r="J84" i="3"/>
  <c r="F84" i="3"/>
  <c r="F82" i="3"/>
  <c r="E80" i="3"/>
  <c r="J54" i="3"/>
  <c r="F54" i="3"/>
  <c r="F52" i="3"/>
  <c r="E50" i="3"/>
  <c r="J24" i="3"/>
  <c r="E24" i="3"/>
  <c r="J85" i="3"/>
  <c r="J23" i="3"/>
  <c r="J18" i="3"/>
  <c r="E18" i="3"/>
  <c r="F85" i="3"/>
  <c r="J17" i="3"/>
  <c r="J12" i="3"/>
  <c r="J52" i="3"/>
  <c r="E7" i="3"/>
  <c r="E48" i="3" s="1"/>
  <c r="J37" i="2"/>
  <c r="J36" i="2"/>
  <c r="AY55" i="1"/>
  <c r="J35" i="2"/>
  <c r="AX55" i="1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09" i="2"/>
  <c r="BH409" i="2"/>
  <c r="BG409" i="2"/>
  <c r="BF409" i="2"/>
  <c r="T409" i="2"/>
  <c r="T408" i="2"/>
  <c r="T407" i="2"/>
  <c r="R409" i="2"/>
  <c r="R408" i="2"/>
  <c r="R407" i="2"/>
  <c r="P409" i="2"/>
  <c r="P408" i="2" s="1"/>
  <c r="P407" i="2" s="1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J87" i="2"/>
  <c r="F87" i="2"/>
  <c r="F85" i="2"/>
  <c r="E83" i="2"/>
  <c r="J54" i="2"/>
  <c r="F54" i="2"/>
  <c r="F52" i="2"/>
  <c r="E50" i="2"/>
  <c r="J24" i="2"/>
  <c r="E24" i="2"/>
  <c r="J55" i="2"/>
  <c r="J23" i="2"/>
  <c r="J18" i="2"/>
  <c r="E18" i="2"/>
  <c r="F55" i="2"/>
  <c r="J17" i="2"/>
  <c r="J12" i="2"/>
  <c r="J85" i="2"/>
  <c r="E7" i="2"/>
  <c r="E48" i="2"/>
  <c r="L50" i="1"/>
  <c r="AM50" i="1"/>
  <c r="AM49" i="1"/>
  <c r="L49" i="1"/>
  <c r="AM47" i="1"/>
  <c r="L47" i="1"/>
  <c r="L45" i="1"/>
  <c r="L44" i="1"/>
  <c r="J326" i="2"/>
  <c r="BK147" i="2"/>
  <c r="J108" i="3"/>
  <c r="BK428" i="4"/>
  <c r="BK454" i="4"/>
  <c r="J246" i="4"/>
  <c r="BK119" i="5"/>
  <c r="J520" i="5"/>
  <c r="J366" i="5"/>
  <c r="J320" i="5"/>
  <c r="J279" i="6"/>
  <c r="J267" i="7"/>
  <c r="J123" i="8"/>
  <c r="J144" i="10"/>
  <c r="J126" i="10"/>
  <c r="J98" i="11"/>
  <c r="BK402" i="11"/>
  <c r="BK516" i="11"/>
  <c r="BK374" i="11"/>
  <c r="BK376" i="11"/>
  <c r="BK299" i="11"/>
  <c r="J309" i="12"/>
  <c r="BK124" i="12"/>
  <c r="J124" i="12"/>
  <c r="J164" i="12"/>
  <c r="BK128" i="13"/>
  <c r="BK401" i="13"/>
  <c r="J141" i="13"/>
  <c r="BK137" i="14"/>
  <c r="J297" i="2"/>
  <c r="J338" i="2"/>
  <c r="J102" i="2"/>
  <c r="J347" i="2"/>
  <c r="J309" i="2"/>
  <c r="J94" i="2"/>
  <c r="BK285" i="2"/>
  <c r="J143" i="3"/>
  <c r="BK422" i="4"/>
  <c r="BK271" i="4"/>
  <c r="BK414" i="5"/>
  <c r="BK112" i="5"/>
  <c r="J242" i="6"/>
  <c r="J248" i="7"/>
  <c r="J135" i="7"/>
  <c r="J155" i="7"/>
  <c r="J273" i="8"/>
  <c r="BK232" i="8"/>
  <c r="BK167" i="8"/>
  <c r="J245" i="8"/>
  <c r="BK313" i="10"/>
  <c r="BK282" i="10"/>
  <c r="BK309" i="10"/>
  <c r="J193" i="11"/>
  <c r="J201" i="12"/>
  <c r="BK156" i="12"/>
  <c r="J282" i="2"/>
  <c r="BK95" i="3"/>
  <c r="J95" i="3"/>
  <c r="J381" i="4"/>
  <c r="BK147" i="4"/>
  <c r="BK383" i="4"/>
  <c r="BK446" i="5"/>
  <c r="BK301" i="5"/>
  <c r="J104" i="5"/>
  <c r="BK505" i="5"/>
  <c r="J161" i="6"/>
  <c r="BK279" i="6"/>
  <c r="J184" i="7"/>
  <c r="BK197" i="7"/>
  <c r="BK252" i="8"/>
  <c r="J103" i="10"/>
  <c r="BK177" i="11"/>
  <c r="BK194" i="12"/>
  <c r="BK276" i="12"/>
  <c r="J345" i="13"/>
  <c r="BK379" i="13"/>
  <c r="J242" i="2"/>
  <c r="J151" i="2"/>
  <c r="BK474" i="4"/>
  <c r="J347" i="4"/>
  <c r="BK448" i="5"/>
  <c r="J153" i="5"/>
  <c r="BK248" i="6"/>
  <c r="J147" i="7"/>
  <c r="BK351" i="10"/>
  <c r="BK103" i="10"/>
  <c r="J520" i="11"/>
  <c r="BK337" i="11"/>
  <c r="J549" i="11"/>
  <c r="BK584" i="11"/>
  <c r="J333" i="11"/>
  <c r="BK293" i="11"/>
  <c r="J319" i="11"/>
  <c r="J168" i="12"/>
  <c r="BK232" i="13"/>
  <c r="J119" i="13"/>
  <c r="J305" i="13"/>
  <c r="J285" i="13"/>
  <c r="J324" i="2"/>
  <c r="BK217" i="2"/>
  <c r="BK179" i="4"/>
  <c r="J175" i="4"/>
  <c r="BK236" i="4"/>
  <c r="BK148" i="5"/>
  <c r="BK235" i="5"/>
  <c r="BK332" i="5"/>
  <c r="J253" i="5"/>
  <c r="BK238" i="6"/>
  <c r="BK167" i="7"/>
  <c r="J103" i="7"/>
  <c r="J183" i="8"/>
  <c r="BK115" i="7"/>
  <c r="J92" i="8"/>
  <c r="J159" i="10"/>
  <c r="J212" i="10"/>
  <c r="BK220" i="11"/>
  <c r="J438" i="11"/>
  <c r="J232" i="11"/>
  <c r="BK134" i="12"/>
  <c r="J230" i="12"/>
  <c r="J392" i="13"/>
  <c r="BK392" i="13"/>
  <c r="J292" i="2"/>
  <c r="BK409" i="2"/>
  <c r="J129" i="4"/>
  <c r="J104" i="4"/>
  <c r="BK289" i="4"/>
  <c r="BK464" i="5"/>
  <c r="J360" i="5"/>
  <c r="J166" i="5"/>
  <c r="J319" i="10"/>
  <c r="BK240" i="10"/>
  <c r="BK465" i="11"/>
  <c r="J424" i="11"/>
  <c r="J130" i="11"/>
  <c r="J127" i="12"/>
  <c r="BK357" i="13"/>
  <c r="J209" i="13"/>
  <c r="BK345" i="13"/>
  <c r="BK122" i="2"/>
  <c r="J163" i="2"/>
  <c r="J466" i="4"/>
  <c r="BK458" i="4"/>
  <c r="BK350" i="5"/>
  <c r="J524" i="5"/>
  <c r="J169" i="5"/>
  <c r="BK220" i="6"/>
  <c r="J223" i="6"/>
  <c r="J207" i="7"/>
  <c r="BK256" i="7"/>
  <c r="BK102" i="8"/>
  <c r="J309" i="10"/>
  <c r="J106" i="10"/>
  <c r="J236" i="12"/>
  <c r="J170" i="13"/>
  <c r="BK313" i="13"/>
  <c r="J311" i="13"/>
  <c r="J287" i="13"/>
  <c r="BK415" i="2"/>
  <c r="J187" i="2"/>
  <c r="BK303" i="2"/>
  <c r="BK172" i="2"/>
  <c r="J114" i="2"/>
  <c r="BK121" i="3"/>
  <c r="BK143" i="3"/>
  <c r="J221" i="4"/>
  <c r="J425" i="4"/>
  <c r="BK265" i="4"/>
  <c r="BK435" i="4"/>
  <c r="BK183" i="4"/>
  <c r="BK335" i="4"/>
  <c r="BK218" i="4"/>
  <c r="J349" i="4"/>
  <c r="BK224" i="4"/>
  <c r="BK537" i="5"/>
  <c r="BK320" i="5"/>
  <c r="BK200" i="5"/>
  <c r="J468" i="5"/>
  <c r="BK510" i="5"/>
  <c r="J256" i="5"/>
  <c r="BK276" i="5"/>
  <c r="J227" i="5"/>
  <c r="J374" i="5"/>
  <c r="BK152" i="6"/>
  <c r="J108" i="6"/>
  <c r="BK139" i="7"/>
  <c r="BK238" i="7"/>
  <c r="J304" i="8"/>
  <c r="J163" i="8"/>
  <c r="BK319" i="10"/>
  <c r="BK264" i="10"/>
  <c r="BK303" i="10"/>
  <c r="BK196" i="10"/>
  <c r="J479" i="11"/>
  <c r="J312" i="11"/>
  <c r="BK308" i="11"/>
  <c r="BK339" i="11"/>
  <c r="J299" i="11"/>
  <c r="BK180" i="12"/>
  <c r="BK226" i="12"/>
  <c r="BK244" i="12"/>
  <c r="BK295" i="12"/>
  <c r="BK98" i="12"/>
  <c r="BK182" i="13"/>
  <c r="BK220" i="13"/>
  <c r="BK353" i="13"/>
  <c r="BK326" i="13"/>
  <c r="BK95" i="14"/>
  <c r="BK276" i="2"/>
  <c r="BK242" i="2"/>
  <c r="J155" i="2"/>
  <c r="J428" i="2"/>
  <c r="J342" i="2"/>
  <c r="BK263" i="2"/>
  <c r="BK112" i="3"/>
  <c r="BK108" i="3"/>
  <c r="BK341" i="4"/>
  <c r="J369" i="4"/>
  <c r="J373" i="4"/>
  <c r="J451" i="4"/>
  <c r="BK347" i="4"/>
  <c r="J204" i="5"/>
  <c r="J493" i="5"/>
  <c r="BK501" i="5"/>
  <c r="J139" i="5"/>
  <c r="BK108" i="6"/>
  <c r="BK244" i="6"/>
  <c r="BK244" i="7"/>
  <c r="BK91" i="7"/>
  <c r="J107" i="7"/>
  <c r="J264" i="8"/>
  <c r="BK216" i="8"/>
  <c r="J262" i="8"/>
  <c r="BK218" i="8"/>
  <c r="BK225" i="8"/>
  <c r="J255" i="8"/>
  <c r="J147" i="8"/>
  <c r="BK148" i="10"/>
  <c r="BK256" i="10"/>
  <c r="J243" i="10"/>
  <c r="J291" i="10"/>
  <c r="J266" i="11"/>
  <c r="J561" i="11"/>
  <c r="BK394" i="11"/>
  <c r="J229" i="11"/>
  <c r="J186" i="12"/>
  <c r="J178" i="13"/>
  <c r="J230" i="13"/>
  <c r="BK144" i="13"/>
  <c r="BK262" i="13"/>
  <c r="J311" i="2"/>
  <c r="J371" i="2"/>
  <c r="BK94" i="2"/>
  <c r="J147" i="2"/>
  <c r="BK269" i="2"/>
  <c r="J91" i="3"/>
  <c r="J341" i="4"/>
  <c r="BK204" i="4"/>
  <c r="BK443" i="4"/>
  <c r="J383" i="4"/>
  <c r="J263" i="4"/>
  <c r="J142" i="4"/>
  <c r="J404" i="5"/>
  <c r="J239" i="5"/>
  <c r="J454" i="5"/>
  <c r="BK477" i="5"/>
  <c r="BK374" i="5"/>
  <c r="J184" i="5"/>
  <c r="J356" i="5"/>
  <c r="J284" i="6"/>
  <c r="J208" i="10"/>
  <c r="BK157" i="13"/>
  <c r="J269" i="13"/>
  <c r="BK260" i="2"/>
  <c r="J331" i="4"/>
  <c r="BK269" i="4"/>
  <c r="J281" i="4"/>
  <c r="BK221" i="5"/>
  <c r="BK482" i="5"/>
  <c r="J505" i="5"/>
  <c r="J221" i="5"/>
  <c r="J180" i="5"/>
  <c r="BK266" i="6"/>
  <c r="BK169" i="6"/>
  <c r="BK171" i="7"/>
  <c r="BK110" i="8"/>
  <c r="J228" i="10"/>
  <c r="J151" i="10"/>
  <c r="BK502" i="11"/>
  <c r="BK346" i="11"/>
  <c r="BK438" i="11"/>
  <c r="J293" i="11"/>
  <c r="J159" i="11"/>
  <c r="BK266" i="11"/>
  <c r="BK159" i="10"/>
  <c r="J331" i="10"/>
  <c r="BK171" i="10"/>
  <c r="BK268" i="10"/>
  <c r="J123" i="10"/>
  <c r="BK469" i="11"/>
  <c r="J119" i="11"/>
  <c r="J556" i="11"/>
  <c r="J287" i="11"/>
  <c r="J426" i="11"/>
  <c r="BK256" i="12"/>
  <c r="J194" i="12"/>
  <c r="BK186" i="12"/>
  <c r="BK224" i="13"/>
  <c r="BK153" i="13"/>
  <c r="BK115" i="13"/>
  <c r="BK124" i="14"/>
  <c r="J234" i="2"/>
  <c r="BK320" i="2"/>
  <c r="BK320" i="4"/>
  <c r="J447" i="4"/>
  <c r="BK214" i="4"/>
  <c r="J100" i="4"/>
  <c r="J438" i="5"/>
  <c r="BK493" i="5"/>
  <c r="BK108" i="5"/>
  <c r="BK354" i="5"/>
  <c r="BK157" i="6"/>
  <c r="BK276" i="6"/>
  <c r="J159" i="7"/>
  <c r="BK214" i="7"/>
  <c r="J290" i="8"/>
  <c r="BK151" i="10"/>
  <c r="BK129" i="10"/>
  <c r="J278" i="10"/>
  <c r="J477" i="11"/>
  <c r="J364" i="11"/>
  <c r="BK579" i="11"/>
  <c r="J110" i="11"/>
  <c r="BK112" i="12"/>
  <c r="J262" i="13"/>
  <c r="BK428" i="13"/>
  <c r="J240" i="13"/>
  <c r="J116" i="14"/>
  <c r="BK114" i="2"/>
  <c r="BK234" i="2"/>
  <c r="BK375" i="2"/>
  <c r="J402" i="4"/>
  <c r="BK234" i="4"/>
  <c r="J357" i="4"/>
  <c r="J510" i="5"/>
  <c r="J362" i="5"/>
  <c r="BK209" i="5"/>
  <c r="BK256" i="5"/>
  <c r="J248" i="6"/>
  <c r="BK203" i="6"/>
  <c r="J256" i="7"/>
  <c r="BK255" i="8"/>
  <c r="BK84" i="9"/>
  <c r="J183" i="10"/>
  <c r="BK119" i="10"/>
  <c r="BK193" i="11"/>
  <c r="BK119" i="11"/>
  <c r="BK272" i="11"/>
  <c r="BK159" i="11"/>
  <c r="BK264" i="12"/>
  <c r="J146" i="12"/>
  <c r="J220" i="13"/>
  <c r="BK307" i="13"/>
  <c r="BK337" i="13"/>
  <c r="BK120" i="14"/>
  <c r="J190" i="2"/>
  <c r="BK419" i="2"/>
  <c r="BK329" i="4"/>
  <c r="J159" i="4"/>
  <c r="BK307" i="5"/>
  <c r="BK253" i="5"/>
  <c r="BK115" i="5"/>
  <c r="J217" i="6"/>
  <c r="BK333" i="11"/>
  <c r="J370" i="11"/>
  <c r="J575" i="11"/>
  <c r="J442" i="11"/>
  <c r="J408" i="11"/>
  <c r="J339" i="11"/>
  <c r="BK168" i="12"/>
  <c r="J209" i="12"/>
  <c r="J226" i="13"/>
  <c r="BK201" i="13"/>
  <c r="BK442" i="13"/>
  <c r="BK101" i="13"/>
  <c r="BK305" i="2"/>
  <c r="BK118" i="2"/>
  <c r="BK369" i="2"/>
  <c r="BK434" i="5"/>
  <c r="BK496" i="5"/>
  <c r="J393" i="5"/>
  <c r="BK370" i="5"/>
  <c r="J430" i="5"/>
  <c r="BK112" i="6"/>
  <c r="J169" i="6"/>
  <c r="BK174" i="6"/>
  <c r="J276" i="7"/>
  <c r="J119" i="7"/>
  <c r="BK249" i="8"/>
  <c r="J200" i="8"/>
  <c r="J204" i="10"/>
  <c r="BK228" i="10"/>
  <c r="BK224" i="10"/>
  <c r="BK200" i="10"/>
  <c r="BK240" i="11"/>
  <c r="BK392" i="11"/>
  <c r="BK150" i="11"/>
  <c r="BK539" i="11"/>
  <c r="BK396" i="11"/>
  <c r="J264" i="12"/>
  <c r="BK158" i="12"/>
  <c r="J197" i="12"/>
  <c r="BK219" i="12"/>
  <c r="BK361" i="13"/>
  <c r="J111" i="13"/>
  <c r="J232" i="13"/>
  <c r="J107" i="13"/>
  <c r="BK298" i="13"/>
  <c r="J397" i="2"/>
  <c r="J246" i="2"/>
  <c r="BK190" i="2"/>
  <c r="J317" i="2"/>
  <c r="J393" i="2"/>
  <c r="BK344" i="2"/>
  <c r="J110" i="2"/>
  <c r="BK99" i="3"/>
  <c r="J413" i="4"/>
  <c r="BK153" i="4"/>
  <c r="J305" i="4"/>
  <c r="BK252" i="4"/>
  <c r="J337" i="4"/>
  <c r="J329" i="4"/>
  <c r="BK380" i="5"/>
  <c r="BK227" i="5"/>
  <c r="J223" i="5"/>
  <c r="BK366" i="5"/>
  <c r="J138" i="6"/>
  <c r="J238" i="6"/>
  <c r="J132" i="13"/>
  <c r="J319" i="13"/>
  <c r="J129" i="14"/>
  <c r="BK163" i="2"/>
  <c r="BK252" i="2"/>
  <c r="BK102" i="2"/>
  <c r="BK324" i="2"/>
  <c r="BK294" i="2"/>
  <c r="J134" i="2"/>
  <c r="BK133" i="3"/>
  <c r="BK187" i="4"/>
  <c r="BK283" i="4"/>
  <c r="BK309" i="4"/>
  <c r="J389" i="4"/>
  <c r="J320" i="4"/>
  <c r="J289" i="4"/>
  <c r="J533" i="5"/>
  <c r="J213" i="5"/>
  <c r="J274" i="5"/>
  <c r="BK520" i="5"/>
  <c r="J250" i="5"/>
  <c r="J234" i="8"/>
  <c r="BK159" i="8"/>
  <c r="BK277" i="8"/>
  <c r="BK241" i="8"/>
  <c r="BK171" i="8"/>
  <c r="J175" i="10"/>
  <c r="BK272" i="10"/>
  <c r="J240" i="10"/>
  <c r="BK204" i="10"/>
  <c r="BK293" i="10"/>
  <c r="BK349" i="11"/>
  <c r="J143" i="11"/>
  <c r="J114" i="11"/>
  <c r="BK263" i="11"/>
  <c r="BK203" i="12"/>
  <c r="J270" i="12"/>
  <c r="BK149" i="12"/>
  <c r="BK433" i="13"/>
  <c r="J405" i="13"/>
  <c r="BK205" i="2"/>
  <c r="BK409" i="4"/>
  <c r="BK442" i="5"/>
  <c r="BK124" i="6"/>
  <c r="J120" i="6"/>
  <c r="J151" i="7"/>
  <c r="J140" i="10"/>
  <c r="J303" i="10"/>
  <c r="J483" i="11"/>
  <c r="J181" i="11"/>
  <c r="J513" i="11"/>
  <c r="J189" i="11"/>
  <c r="J535" i="11"/>
  <c r="J242" i="12"/>
  <c r="J250" i="12"/>
  <c r="J223" i="12"/>
  <c r="BK174" i="13"/>
  <c r="BK413" i="13"/>
  <c r="J326" i="13"/>
  <c r="J322" i="13"/>
  <c r="J194" i="13"/>
  <c r="J344" i="5"/>
  <c r="J395" i="5"/>
  <c r="J342" i="5"/>
  <c r="J426" i="5"/>
  <c r="J144" i="5"/>
  <c r="BK257" i="6"/>
  <c r="BK104" i="6"/>
  <c r="BK194" i="6"/>
  <c r="J115" i="7"/>
  <c r="J124" i="7"/>
  <c r="BK176" i="7"/>
  <c r="BK141" i="8"/>
  <c r="J84" i="9"/>
  <c r="BK179" i="10"/>
  <c r="BK251" i="10"/>
  <c r="J192" i="10"/>
  <c r="J301" i="10"/>
  <c r="J279" i="11"/>
  <c r="J214" i="11"/>
  <c r="J272" i="11"/>
  <c r="J488" i="11"/>
  <c r="J203" i="12"/>
  <c r="BK279" i="12"/>
  <c r="BK117" i="12"/>
  <c r="J138" i="12"/>
  <c r="BK247" i="13"/>
  <c r="BK209" i="13"/>
  <c r="BK311" i="13"/>
  <c r="J363" i="13"/>
  <c r="BK91" i="14"/>
  <c r="J159" i="2"/>
  <c r="J276" i="2"/>
  <c r="J260" i="2"/>
  <c r="J265" i="2"/>
  <c r="BK385" i="2"/>
  <c r="J208" i="2"/>
  <c r="J149" i="3"/>
  <c r="BK281" i="4"/>
  <c r="J287" i="4"/>
  <c r="J269" i="4"/>
  <c r="BK228" i="4"/>
  <c r="J405" i="4"/>
  <c r="BK305" i="4"/>
  <c r="J147" i="4"/>
  <c r="J408" i="5"/>
  <c r="BK192" i="5"/>
  <c r="BK250" i="5"/>
  <c r="BK408" i="5"/>
  <c r="J178" i="6"/>
  <c r="J165" i="6"/>
  <c r="BK135" i="7"/>
  <c r="J195" i="7"/>
  <c r="BK207" i="7"/>
  <c r="BK92" i="8"/>
  <c r="BK282" i="8"/>
  <c r="J167" i="8"/>
  <c r="J141" i="8"/>
  <c r="J237" i="8"/>
  <c r="J132" i="8"/>
  <c r="BK331" i="10"/>
  <c r="J351" i="10"/>
  <c r="BK175" i="10"/>
  <c r="J155" i="10"/>
  <c r="BK414" i="11"/>
  <c r="J553" i="11"/>
  <c r="BK361" i="11"/>
  <c r="J539" i="11"/>
  <c r="BK546" i="11"/>
  <c r="BK236" i="12"/>
  <c r="J213" i="12"/>
  <c r="BK424" i="13"/>
  <c r="BK194" i="13"/>
  <c r="J353" i="13"/>
  <c r="J337" i="13"/>
  <c r="BK423" i="2"/>
  <c r="J332" i="2"/>
  <c r="J254" i="2"/>
  <c r="BK159" i="2"/>
  <c r="J381" i="2"/>
  <c r="BK187" i="2"/>
  <c r="BK116" i="3"/>
  <c r="J295" i="4"/>
  <c r="J316" i="4"/>
  <c r="J192" i="4"/>
  <c r="BK431" i="4"/>
  <c r="BK439" i="4"/>
  <c r="J335" i="4"/>
  <c r="BK213" i="5"/>
  <c r="J122" i="5"/>
  <c r="J112" i="5"/>
  <c r="J501" i="5"/>
  <c r="BK317" i="5"/>
  <c r="BK334" i="5"/>
  <c r="J446" i="5"/>
  <c r="BK229" i="5"/>
  <c r="BK404" i="5"/>
  <c r="J201" i="6"/>
  <c r="BK230" i="6"/>
  <c r="BK148" i="6"/>
  <c r="J253" i="7"/>
  <c r="BK276" i="7"/>
  <c r="J228" i="7"/>
  <c r="J277" i="8"/>
  <c r="J204" i="8"/>
  <c r="BK304" i="8"/>
  <c r="BK262" i="8"/>
  <c r="BK123" i="8"/>
  <c r="J347" i="10"/>
  <c r="BK323" i="10"/>
  <c r="BK301" i="10"/>
  <c r="J171" i="10"/>
  <c r="BK208" i="10"/>
  <c r="J202" i="11"/>
  <c r="BK388" i="11"/>
  <c r="BK488" i="11"/>
  <c r="J274" i="12"/>
  <c r="J158" i="12"/>
  <c r="BK213" i="12"/>
  <c r="J186" i="13"/>
  <c r="J123" i="13"/>
  <c r="BK251" i="13"/>
  <c r="J95" i="14"/>
  <c r="J106" i="2"/>
  <c r="J288" i="2"/>
  <c r="J197" i="2"/>
  <c r="J343" i="4"/>
  <c r="J204" i="4"/>
  <c r="J171" i="4"/>
  <c r="J112" i="4"/>
  <c r="J295" i="5"/>
  <c r="J326" i="5"/>
  <c r="J354" i="5"/>
  <c r="J92" i="6"/>
  <c r="J198" i="6"/>
  <c r="J102" i="8"/>
  <c r="J179" i="8"/>
  <c r="BK297" i="10"/>
  <c r="J247" i="10"/>
  <c r="BK506" i="11"/>
  <c r="J349" i="11"/>
  <c r="BK250" i="11"/>
  <c r="J454" i="11"/>
  <c r="J260" i="11"/>
  <c r="BK535" i="11"/>
  <c r="BK217" i="11"/>
  <c r="BK494" i="11"/>
  <c r="BK556" i="11"/>
  <c r="J380" i="11"/>
  <c r="BK163" i="11"/>
  <c r="J465" i="11"/>
  <c r="J430" i="11"/>
  <c r="J290" i="11"/>
  <c r="J463" i="11"/>
  <c r="J180" i="12"/>
  <c r="J295" i="12"/>
  <c r="J215" i="12"/>
  <c r="J418" i="13"/>
  <c r="BK186" i="13"/>
  <c r="BK418" i="13"/>
  <c r="J317" i="13"/>
  <c r="BK234" i="13"/>
  <c r="BK322" i="13"/>
  <c r="BK148" i="13"/>
  <c r="BK226" i="13"/>
  <c r="BK305" i="13"/>
  <c r="BK282" i="2"/>
  <c r="BK326" i="2"/>
  <c r="BK309" i="2"/>
  <c r="BK397" i="2"/>
  <c r="BK343" i="4"/>
  <c r="J183" i="4"/>
  <c r="J312" i="4"/>
  <c r="BK293" i="4"/>
  <c r="J280" i="5"/>
  <c r="J317" i="5"/>
  <c r="BK305" i="5"/>
  <c r="J489" i="5"/>
  <c r="BK360" i="5"/>
  <c r="BK101" i="5"/>
  <c r="J100" i="6"/>
  <c r="J96" i="6"/>
  <c r="J176" i="7"/>
  <c r="BK204" i="7"/>
  <c r="BK211" i="7"/>
  <c r="J136" i="8"/>
  <c r="J34" i="9"/>
  <c r="AW62" i="1"/>
  <c r="BK285" i="10"/>
  <c r="BK220" i="10"/>
  <c r="BK368" i="11"/>
  <c r="J281" i="11"/>
  <c r="J155" i="11"/>
  <c r="J579" i="11"/>
  <c r="J386" i="11"/>
  <c r="J210" i="11"/>
  <c r="J257" i="11"/>
  <c r="BK434" i="11"/>
  <c r="J254" i="12"/>
  <c r="J142" i="12"/>
  <c r="J226" i="12"/>
  <c r="J215" i="13"/>
  <c r="BK137" i="13"/>
  <c r="J397" i="13"/>
  <c r="J234" i="13"/>
  <c r="J95" i="13"/>
  <c r="J91" i="14"/>
  <c r="J139" i="2"/>
  <c r="BK332" i="2"/>
  <c r="J273" i="2"/>
  <c r="J104" i="3"/>
  <c r="J301" i="4"/>
  <c r="J250" i="4"/>
  <c r="BK125" i="4"/>
  <c r="J416" i="4"/>
  <c r="J235" i="5"/>
  <c r="J259" i="5"/>
  <c r="BK395" i="5"/>
  <c r="J460" i="5"/>
  <c r="J288" i="6"/>
  <c r="J124" i="6"/>
  <c r="BK201" i="6"/>
  <c r="J217" i="7"/>
  <c r="J264" i="7"/>
  <c r="BK220" i="7"/>
  <c r="BK147" i="8"/>
  <c r="J115" i="8"/>
  <c r="BK100" i="10"/>
  <c r="BK315" i="10"/>
  <c r="BK192" i="10"/>
  <c r="BK269" i="11"/>
  <c r="BK167" i="11"/>
  <c r="BK570" i="11"/>
  <c r="BK408" i="11"/>
  <c r="J185" i="11"/>
  <c r="J558" i="11"/>
  <c r="J287" i="12"/>
  <c r="BK101" i="12"/>
  <c r="J232" i="12"/>
  <c r="J201" i="13"/>
  <c r="BK218" i="13"/>
  <c r="BK370" i="13"/>
  <c r="J124" i="14"/>
  <c r="J390" i="2"/>
  <c r="BK401" i="2"/>
  <c r="J258" i="2"/>
  <c r="J294" i="2"/>
  <c r="BK425" i="4"/>
  <c r="J325" i="4"/>
  <c r="BK349" i="4"/>
  <c r="BK387" i="4"/>
  <c r="J409" i="4"/>
  <c r="BK516" i="5"/>
  <c r="J418" i="5"/>
  <c r="BK533" i="5"/>
  <c r="BK348" i="5"/>
  <c r="BK286" i="5"/>
  <c r="BK159" i="5"/>
  <c r="J263" i="5"/>
  <c r="BK223" i="6"/>
  <c r="BK213" i="6"/>
  <c r="J238" i="7"/>
  <c r="J260" i="7"/>
  <c r="BK163" i="7"/>
  <c r="BK196" i="8"/>
  <c r="J232" i="10"/>
  <c r="J129" i="10"/>
  <c r="BK163" i="10"/>
  <c r="J254" i="11"/>
  <c r="BK110" i="11"/>
  <c r="J150" i="11"/>
  <c r="J498" i="11"/>
  <c r="BK380" i="11"/>
  <c r="J124" i="11"/>
  <c r="J400" i="11"/>
  <c r="BK303" i="12"/>
  <c r="BK230" i="12"/>
  <c r="BK104" i="12"/>
  <c r="BK421" i="13"/>
  <c r="BK279" i="13"/>
  <c r="J218" i="13"/>
  <c r="J148" i="13"/>
  <c r="J176" i="2"/>
  <c r="J269" i="2"/>
  <c r="BK275" i="4"/>
  <c r="J218" i="4"/>
  <c r="BK301" i="4"/>
  <c r="J200" i="5"/>
  <c r="J516" i="5"/>
  <c r="BK129" i="5"/>
  <c r="J334" i="5"/>
  <c r="BK133" i="6"/>
  <c r="BK107" i="7"/>
  <c r="J282" i="8"/>
  <c r="BK315" i="11"/>
  <c r="BK529" i="11"/>
  <c r="BK456" i="11"/>
  <c r="BK343" i="11"/>
  <c r="BK124" i="11"/>
  <c r="BK477" i="11"/>
  <c r="J392" i="11"/>
  <c r="BK520" i="11"/>
  <c r="BK287" i="11"/>
  <c r="BK268" i="12"/>
  <c r="BK191" i="12"/>
  <c r="BK258" i="12"/>
  <c r="BK142" i="12"/>
  <c r="BK287" i="13"/>
  <c r="J447" i="13"/>
  <c r="BK132" i="13"/>
  <c r="J211" i="13"/>
  <c r="J107" i="14"/>
  <c r="J299" i="2"/>
  <c r="BK258" i="2"/>
  <c r="J432" i="2"/>
  <c r="J401" i="2"/>
  <c r="J377" i="2"/>
  <c r="BK381" i="4"/>
  <c r="BK139" i="5"/>
  <c r="BK242" i="6"/>
  <c r="J276" i="6"/>
  <c r="J167" i="7"/>
  <c r="J244" i="7"/>
  <c r="BK212" i="8"/>
  <c r="BK245" i="8"/>
  <c r="J208" i="8"/>
  <c r="J224" i="10"/>
  <c r="BK136" i="10"/>
  <c r="BK212" i="10"/>
  <c r="J177" i="11"/>
  <c r="J296" i="11"/>
  <c r="J104" i="12"/>
  <c r="J384" i="13"/>
  <c r="BK99" i="14"/>
  <c r="BK193" i="2"/>
  <c r="BK246" i="2"/>
  <c r="BK221" i="2"/>
  <c r="BK91" i="3"/>
  <c r="J176" i="5"/>
  <c r="J233" i="5"/>
  <c r="BK133" i="5"/>
  <c r="BK196" i="5"/>
  <c r="BK96" i="6"/>
  <c r="J244" i="6"/>
  <c r="BK95" i="7"/>
  <c r="BK224" i="7"/>
  <c r="J268" i="8"/>
  <c r="J218" i="8"/>
  <c r="J136" i="10"/>
  <c r="J148" i="10"/>
  <c r="J313" i="10"/>
  <c r="BK459" i="11"/>
  <c r="BK181" i="11"/>
  <c r="J268" i="12"/>
  <c r="J410" i="13"/>
  <c r="BK238" i="13"/>
  <c r="J328" i="13"/>
  <c r="J303" i="2"/>
  <c r="J305" i="2"/>
  <c r="J256" i="4"/>
  <c r="BK357" i="4"/>
  <c r="BK342" i="5"/>
  <c r="BK217" i="5"/>
  <c r="BK217" i="6"/>
  <c r="J214" i="7"/>
  <c r="J119" i="8"/>
  <c r="BK183" i="10"/>
  <c r="BK147" i="11"/>
  <c r="J473" i="11"/>
  <c r="BK189" i="11"/>
  <c r="J361" i="11"/>
  <c r="J217" i="11"/>
  <c r="BK454" i="11"/>
  <c r="J283" i="12"/>
  <c r="BK250" i="12"/>
  <c r="J137" i="13"/>
  <c r="J379" i="13"/>
  <c r="BK335" i="13"/>
  <c r="BK141" i="13"/>
  <c r="BK365" i="2"/>
  <c r="BK134" i="2"/>
  <c r="J365" i="4"/>
  <c r="BK361" i="4"/>
  <c r="BK200" i="4"/>
  <c r="BK389" i="5"/>
  <c r="BK458" i="5"/>
  <c r="BK233" i="5"/>
  <c r="J380" i="5"/>
  <c r="J133" i="6"/>
  <c r="BK103" i="7"/>
  <c r="BK237" i="8"/>
  <c r="BK126" i="10"/>
  <c r="J256" i="10"/>
  <c r="J542" i="11"/>
  <c r="BK114" i="11"/>
  <c r="J459" i="11"/>
  <c r="BK450" i="11"/>
  <c r="BK275" i="11"/>
  <c r="J121" i="12"/>
  <c r="J279" i="13"/>
  <c r="BK269" i="13"/>
  <c r="J335" i="13"/>
  <c r="BK142" i="14"/>
  <c r="BK98" i="2"/>
  <c r="J359" i="2"/>
  <c r="BK244" i="4"/>
  <c r="BK398" i="4"/>
  <c r="BK373" i="4"/>
  <c r="J187" i="5"/>
  <c r="BK184" i="5"/>
  <c r="BK122" i="5"/>
  <c r="J210" i="6"/>
  <c r="BK138" i="6"/>
  <c r="J163" i="7"/>
  <c r="J171" i="8"/>
  <c r="BK237" i="10"/>
  <c r="BK498" i="11"/>
  <c r="J134" i="11"/>
  <c r="J382" i="11"/>
  <c r="BK364" i="11"/>
  <c r="BK197" i="12"/>
  <c r="J188" i="12"/>
  <c r="BK341" i="13"/>
  <c r="J313" i="13"/>
  <c r="J353" i="4"/>
  <c r="BK153" i="5"/>
  <c r="BK418" i="5"/>
  <c r="J229" i="5"/>
  <c r="J234" i="6"/>
  <c r="BK99" i="7"/>
  <c r="J133" i="10"/>
  <c r="BK553" i="11"/>
  <c r="BK312" i="11"/>
  <c r="J263" i="11"/>
  <c r="J327" i="11"/>
  <c r="BK513" i="11"/>
  <c r="J298" i="12"/>
  <c r="J182" i="13"/>
  <c r="J361" i="13"/>
  <c r="BK116" i="14"/>
  <c r="J355" i="2"/>
  <c r="BK428" i="2"/>
  <c r="BK116" i="4"/>
  <c r="BK353" i="4"/>
  <c r="BK259" i="5"/>
  <c r="J192" i="8"/>
  <c r="BK335" i="10"/>
  <c r="J307" i="10"/>
  <c r="BK106" i="11"/>
  <c r="J412" i="11"/>
  <c r="J236" i="11"/>
  <c r="BK236" i="11"/>
  <c r="J275" i="11"/>
  <c r="BK243" i="11"/>
  <c r="BK215" i="12"/>
  <c r="J112" i="12"/>
  <c r="J421" i="13"/>
  <c r="BK317" i="13"/>
  <c r="BK265" i="13"/>
  <c r="J99" i="14"/>
  <c r="BK197" i="2"/>
  <c r="BK137" i="2"/>
  <c r="BK432" i="2"/>
  <c r="J251" i="13"/>
  <c r="BK359" i="2"/>
  <c r="BK315" i="2"/>
  <c r="J139" i="3"/>
  <c r="BK461" i="4"/>
  <c r="BK230" i="4"/>
  <c r="J259" i="4"/>
  <c r="BK438" i="5"/>
  <c r="J464" i="5"/>
  <c r="J112" i="6"/>
  <c r="J95" i="7"/>
  <c r="J232" i="7"/>
  <c r="J287" i="8"/>
  <c r="J252" i="8"/>
  <c r="J249" i="8"/>
  <c r="BK188" i="8"/>
  <c r="BK287" i="10"/>
  <c r="J297" i="10"/>
  <c r="J96" i="10"/>
  <c r="J305" i="11"/>
  <c r="BK424" i="11"/>
  <c r="BK262" i="12"/>
  <c r="J128" i="13"/>
  <c r="J366" i="13"/>
  <c r="J103" i="14"/>
  <c r="J351" i="2"/>
  <c r="J419" i="2"/>
  <c r="J213" i="2"/>
  <c r="J116" i="3"/>
  <c r="BK389" i="4"/>
  <c r="BK142" i="4"/>
  <c r="BK192" i="4"/>
  <c r="J422" i="5"/>
  <c r="BK129" i="6"/>
  <c r="BK207" i="6"/>
  <c r="BK272" i="7"/>
  <c r="BK129" i="7"/>
  <c r="J222" i="8"/>
  <c r="BK119" i="8"/>
  <c r="J339" i="10"/>
  <c r="J335" i="10"/>
  <c r="BK319" i="11"/>
  <c r="J337" i="11"/>
  <c r="J420" i="11"/>
  <c r="BK254" i="12"/>
  <c r="J153" i="13"/>
  <c r="BK107" i="13"/>
  <c r="BK319" i="13"/>
  <c r="J315" i="2"/>
  <c r="J363" i="2"/>
  <c r="J240" i="4"/>
  <c r="J474" i="4"/>
  <c r="BK468" i="5"/>
  <c r="J389" i="5"/>
  <c r="BK210" i="6"/>
  <c r="J232" i="8"/>
  <c r="J268" i="10"/>
  <c r="BK549" i="11"/>
  <c r="J374" i="11"/>
  <c r="BK130" i="11"/>
  <c r="BK561" i="11"/>
  <c r="J414" i="11"/>
  <c r="BK139" i="11"/>
  <c r="J343" i="11"/>
  <c r="J248" i="12"/>
  <c r="BK152" i="12"/>
  <c r="BK170" i="13"/>
  <c r="J373" i="13"/>
  <c r="J254" i="13"/>
  <c r="BK129" i="14"/>
  <c r="BK176" i="2"/>
  <c r="J263" i="2"/>
  <c r="BK256" i="4"/>
  <c r="J96" i="4"/>
  <c r="BK312" i="4"/>
  <c r="BK269" i="5"/>
  <c r="BK204" i="5"/>
  <c r="BK485" i="5"/>
  <c r="BK422" i="5"/>
  <c r="BK92" i="6"/>
  <c r="BK236" i="7"/>
  <c r="BK264" i="7"/>
  <c r="BK127" i="8"/>
  <c r="J216" i="10"/>
  <c r="J283" i="11"/>
  <c r="J325" i="11"/>
  <c r="BK206" i="11"/>
  <c r="BK355" i="11"/>
  <c r="J402" i="11"/>
  <c r="BK201" i="12"/>
  <c r="BK248" i="12"/>
  <c r="J174" i="13"/>
  <c r="J307" i="13"/>
  <c r="J298" i="13"/>
  <c r="BK299" i="2"/>
  <c r="J221" i="2"/>
  <c r="BK100" i="4"/>
  <c r="BK171" i="4"/>
  <c r="BK386" i="5"/>
  <c r="BK454" i="5"/>
  <c r="BK180" i="5"/>
  <c r="BK178" i="6"/>
  <c r="BK155" i="7"/>
  <c r="BK119" i="7"/>
  <c r="F35" i="9"/>
  <c r="BB62" i="1"/>
  <c r="BK202" i="11"/>
  <c r="J396" i="11"/>
  <c r="J131" i="12"/>
  <c r="J108" i="12"/>
  <c r="BK178" i="13"/>
  <c r="J87" i="14"/>
  <c r="J279" i="2"/>
  <c r="J409" i="2"/>
  <c r="J322" i="4"/>
  <c r="BK331" i="4"/>
  <c r="J282" i="5"/>
  <c r="BK239" i="5"/>
  <c r="J384" i="5"/>
  <c r="J129" i="5"/>
  <c r="BK271" i="6"/>
  <c r="BK111" i="7"/>
  <c r="BK222" i="8"/>
  <c r="BK140" i="10"/>
  <c r="BK247" i="10"/>
  <c r="BK198" i="11"/>
  <c r="BK176" i="12"/>
  <c r="J101" i="12"/>
  <c r="J291" i="13"/>
  <c r="J161" i="13"/>
  <c r="J461" i="4"/>
  <c r="J162" i="4"/>
  <c r="J482" i="5"/>
  <c r="BK344" i="5"/>
  <c r="J115" i="5"/>
  <c r="BK241" i="5"/>
  <c r="BK198" i="6"/>
  <c r="J203" i="6"/>
  <c r="J197" i="7"/>
  <c r="BK300" i="8"/>
  <c r="BK327" i="10"/>
  <c r="J356" i="10"/>
  <c r="BK185" i="11"/>
  <c r="J240" i="11"/>
  <c r="BK290" i="11"/>
  <c r="J163" i="11"/>
  <c r="BK325" i="11"/>
  <c r="J223" i="11"/>
  <c r="J494" i="11"/>
  <c r="BK138" i="12"/>
  <c r="BK162" i="12"/>
  <c r="BK146" i="12"/>
  <c r="J190" i="13"/>
  <c r="BK211" i="13"/>
  <c r="BK384" i="13"/>
  <c r="J301" i="13"/>
  <c r="BK143" i="2"/>
  <c r="BK106" i="2"/>
  <c r="BK393" i="2"/>
  <c r="BK381" i="2"/>
  <c r="BK288" i="2"/>
  <c r="J230" i="2"/>
  <c r="BK311" i="2"/>
  <c r="BK125" i="3"/>
  <c r="J420" i="4"/>
  <c r="J179" i="4"/>
  <c r="BK365" i="4"/>
  <c r="J496" i="5"/>
  <c r="J196" i="5"/>
  <c r="J207" i="6"/>
  <c r="BK232" i="7"/>
  <c r="BK217" i="7"/>
  <c r="J155" i="8"/>
  <c r="J212" i="8"/>
  <c r="J300" i="8"/>
  <c r="J159" i="8"/>
  <c r="J179" i="10"/>
  <c r="BK223" i="11"/>
  <c r="J388" i="11"/>
  <c r="BK209" i="12"/>
  <c r="J258" i="12"/>
  <c r="BK258" i="13"/>
  <c r="J137" i="14"/>
  <c r="BK254" i="2"/>
  <c r="J344" i="2"/>
  <c r="J112" i="3"/>
  <c r="J431" i="4"/>
  <c r="J200" i="4"/>
  <c r="BK316" i="4"/>
  <c r="BK384" i="5"/>
  <c r="BK460" i="5"/>
  <c r="BK416" i="5"/>
  <c r="BK393" i="5"/>
  <c r="J305" i="5"/>
  <c r="BK234" i="6"/>
  <c r="BK151" i="7"/>
  <c r="J180" i="7"/>
  <c r="BK115" i="8"/>
  <c r="BK228" i="8"/>
  <c r="J188" i="8"/>
  <c r="J163" i="10"/>
  <c r="BK96" i="10"/>
  <c r="BK243" i="10"/>
  <c r="BK171" i="11"/>
  <c r="BK327" i="11"/>
  <c r="J170" i="12"/>
  <c r="J181" i="2"/>
  <c r="J234" i="4"/>
  <c r="BK221" i="4"/>
  <c r="J242" i="7"/>
  <c r="J315" i="10"/>
  <c r="J276" i="10"/>
  <c r="J102" i="11"/>
  <c r="BK542" i="11"/>
  <c r="J418" i="11"/>
  <c r="BK283" i="12"/>
  <c r="J156" i="12"/>
  <c r="J370" i="13"/>
  <c r="J197" i="13"/>
  <c r="BK301" i="13"/>
  <c r="BK112" i="14"/>
  <c r="AS54" i="1"/>
  <c r="BK529" i="5"/>
  <c r="J209" i="5"/>
  <c r="J230" i="6"/>
  <c r="J182" i="6"/>
  <c r="BK201" i="7"/>
  <c r="J97" i="8"/>
  <c r="BK225" i="2"/>
  <c r="BK338" i="2"/>
  <c r="J369" i="2"/>
  <c r="BK259" i="4"/>
  <c r="J187" i="4"/>
  <c r="BK295" i="4"/>
  <c r="BK288" i="5"/>
  <c r="J108" i="5"/>
  <c r="J313" i="5"/>
  <c r="J448" i="5"/>
  <c r="BK166" i="5"/>
  <c r="BK161" i="6"/>
  <c r="BK188" i="7"/>
  <c r="BK253" i="7"/>
  <c r="BK179" i="8"/>
  <c r="J343" i="10"/>
  <c r="J287" i="10"/>
  <c r="J226" i="11"/>
  <c r="J456" i="11"/>
  <c r="J450" i="11"/>
  <c r="J302" i="11"/>
  <c r="J139" i="11"/>
  <c r="BK463" i="11"/>
  <c r="J546" i="11"/>
  <c r="BK353" i="11"/>
  <c r="BK331" i="11"/>
  <c r="J120" i="14"/>
  <c r="BK292" i="2"/>
  <c r="J423" i="2"/>
  <c r="BK110" i="2"/>
  <c r="J365" i="2"/>
  <c r="J142" i="14"/>
  <c r="J252" i="2"/>
  <c r="J118" i="2"/>
  <c r="J470" i="4"/>
  <c r="BK263" i="4"/>
  <c r="J454" i="4"/>
  <c r="BK108" i="4"/>
  <c r="J370" i="5"/>
  <c r="J332" i="5"/>
  <c r="J271" i="5"/>
  <c r="BK284" i="6"/>
  <c r="J104" i="6"/>
  <c r="BK184" i="7"/>
  <c r="BK290" i="8"/>
  <c r="BK268" i="8"/>
  <c r="BK287" i="8"/>
  <c r="BK192" i="8"/>
  <c r="BK110" i="10"/>
  <c r="BK260" i="10"/>
  <c r="J237" i="10"/>
  <c r="BK442" i="11"/>
  <c r="BK155" i="11"/>
  <c r="BK232" i="12"/>
  <c r="J349" i="13"/>
  <c r="BK387" i="13"/>
  <c r="BK273" i="2"/>
  <c r="J143" i="2"/>
  <c r="BK355" i="2"/>
  <c r="BK271" i="5"/>
  <c r="J266" i="5"/>
  <c r="J125" i="5"/>
  <c r="BK362" i="5"/>
  <c r="BK247" i="5"/>
  <c r="J116" i="6"/>
  <c r="J271" i="6"/>
  <c r="BK195" i="7"/>
  <c r="J204" i="7"/>
  <c r="J225" i="8"/>
  <c r="BK132" i="8"/>
  <c r="BK183" i="8"/>
  <c r="BK123" i="10"/>
  <c r="BK276" i="10"/>
  <c r="J506" i="11"/>
  <c r="J269" i="11"/>
  <c r="J206" i="11"/>
  <c r="BK174" i="12"/>
  <c r="BK373" i="13"/>
  <c r="J157" i="13"/>
  <c r="J133" i="14"/>
  <c r="BK126" i="2"/>
  <c r="J309" i="4"/>
  <c r="J377" i="4"/>
  <c r="BK410" i="5"/>
  <c r="J537" i="5"/>
  <c r="J97" i="5"/>
  <c r="J257" i="6"/>
  <c r="J171" i="7"/>
  <c r="J114" i="10"/>
  <c r="BK278" i="10"/>
  <c r="BK418" i="11"/>
  <c r="J570" i="11"/>
  <c r="J516" i="11"/>
  <c r="BK386" i="11"/>
  <c r="J355" i="11"/>
  <c r="J246" i="11"/>
  <c r="BK121" i="12"/>
  <c r="BK273" i="13"/>
  <c r="BK254" i="13"/>
  <c r="J424" i="13"/>
  <c r="J387" i="13"/>
  <c r="J144" i="13"/>
  <c r="J328" i="2"/>
  <c r="BK167" i="2"/>
  <c r="BK287" i="4"/>
  <c r="BK209" i="4"/>
  <c r="J398" i="4"/>
  <c r="J434" i="5"/>
  <c r="J442" i="5"/>
  <c r="BK263" i="5"/>
  <c r="J148" i="5"/>
  <c r="BK186" i="6"/>
  <c r="BK147" i="7"/>
  <c r="J175" i="8"/>
  <c r="BK144" i="10"/>
  <c r="BK155" i="10"/>
  <c r="J243" i="11"/>
  <c r="J529" i="11"/>
  <c r="BK98" i="11"/>
  <c r="J147" i="11"/>
  <c r="BK291" i="12"/>
  <c r="BK164" i="12"/>
  <c r="J115" i="13"/>
  <c r="J273" i="13"/>
  <c r="J404" i="2"/>
  <c r="J225" i="2"/>
  <c r="J422" i="4"/>
  <c r="J138" i="4"/>
  <c r="BK413" i="4"/>
  <c r="J244" i="5"/>
  <c r="J298" i="5"/>
  <c r="J311" i="5"/>
  <c r="BK104" i="5"/>
  <c r="BK339" i="10"/>
  <c r="J167" i="11"/>
  <c r="J566" i="11"/>
  <c r="BK279" i="11"/>
  <c r="BK287" i="12"/>
  <c r="J176" i="12"/>
  <c r="BK438" i="13"/>
  <c r="J265" i="13"/>
  <c r="J122" i="2"/>
  <c r="BK335" i="2"/>
  <c r="J375" i="2"/>
  <c r="J252" i="4"/>
  <c r="J133" i="4"/>
  <c r="BK274" i="5"/>
  <c r="J337" i="5"/>
  <c r="J159" i="5"/>
  <c r="J477" i="5"/>
  <c r="BK120" i="6"/>
  <c r="BK260" i="7"/>
  <c r="J272" i="7"/>
  <c r="J188" i="10"/>
  <c r="J220" i="10"/>
  <c r="BK510" i="11"/>
  <c r="J308" i="11"/>
  <c r="J98" i="12"/>
  <c r="BK242" i="12"/>
  <c r="BK95" i="13"/>
  <c r="BK366" i="13"/>
  <c r="BK87" i="14"/>
  <c r="J201" i="2"/>
  <c r="BK347" i="2"/>
  <c r="J277" i="4"/>
  <c r="J153" i="4"/>
  <c r="J217" i="5"/>
  <c r="BK399" i="5"/>
  <c r="BK216" i="10"/>
  <c r="BK426" i="11"/>
  <c r="BK305" i="11"/>
  <c r="J331" i="11"/>
  <c r="J207" i="12"/>
  <c r="J162" i="12"/>
  <c r="BK281" i="13"/>
  <c r="J331" i="13"/>
  <c r="BK349" i="13"/>
  <c r="BK161" i="13"/>
  <c r="BK107" i="14"/>
  <c r="BK317" i="2"/>
  <c r="J98" i="2"/>
  <c r="J238" i="2"/>
  <c r="BK404" i="2"/>
  <c r="J439" i="4"/>
  <c r="BK104" i="4"/>
  <c r="BK292" i="5"/>
  <c r="BK182" i="6"/>
  <c r="J220" i="6"/>
  <c r="BK242" i="7"/>
  <c r="J111" i="7"/>
  <c r="BK200" i="8"/>
  <c r="J241" i="8"/>
  <c r="J296" i="8"/>
  <c r="BK208" i="8"/>
  <c r="BK114" i="10"/>
  <c r="J134" i="12"/>
  <c r="J428" i="13"/>
  <c r="J238" i="13"/>
  <c r="J415" i="2"/>
  <c r="J130" i="2"/>
  <c r="J320" i="2"/>
  <c r="J121" i="3"/>
  <c r="BK466" i="4"/>
  <c r="BK416" i="4"/>
  <c r="J283" i="4"/>
  <c r="J428" i="4"/>
  <c r="BK240" i="4"/>
  <c r="BK356" i="5"/>
  <c r="BK187" i="5"/>
  <c r="J473" i="5"/>
  <c r="BK97" i="5"/>
  <c r="BK144" i="6"/>
  <c r="BK116" i="6"/>
  <c r="BK248" i="7"/>
  <c r="J143" i="7"/>
  <c r="BK188" i="10"/>
  <c r="BK232" i="11"/>
  <c r="BK270" i="12"/>
  <c r="J276" i="12"/>
  <c r="BK363" i="13"/>
  <c r="BK243" i="13"/>
  <c r="BK103" i="14"/>
  <c r="J435" i="4"/>
  <c r="BK277" i="4"/>
  <c r="BK420" i="4"/>
  <c r="J269" i="5"/>
  <c r="J323" i="5"/>
  <c r="J328" i="5"/>
  <c r="BK190" i="6"/>
  <c r="BK228" i="7"/>
  <c r="BK167" i="10"/>
  <c r="J110" i="10"/>
  <c r="J220" i="11"/>
  <c r="BK254" i="11"/>
  <c r="BK174" i="11"/>
  <c r="BK575" i="11"/>
  <c r="BK283" i="11"/>
  <c r="BK214" i="11"/>
  <c r="J256" i="12"/>
  <c r="BK447" i="13"/>
  <c r="BK111" i="13"/>
  <c r="BK275" i="13"/>
  <c r="BK291" i="13"/>
  <c r="BK230" i="13"/>
  <c r="BK208" i="2"/>
  <c r="BK104" i="3"/>
  <c r="BK451" i="4"/>
  <c r="J392" i="4"/>
  <c r="J299" i="4"/>
  <c r="BK323" i="5"/>
  <c r="J458" i="5"/>
  <c r="J286" i="5"/>
  <c r="J186" i="6"/>
  <c r="BK262" i="6"/>
  <c r="J139" i="7"/>
  <c r="J285" i="10"/>
  <c r="BK356" i="10"/>
  <c r="BK307" i="10"/>
  <c r="BK210" i="11"/>
  <c r="BK406" i="11"/>
  <c r="J502" i="11"/>
  <c r="BK226" i="11"/>
  <c r="BK274" i="12"/>
  <c r="BK188" i="12"/>
  <c r="J442" i="13"/>
  <c r="BK165" i="13"/>
  <c r="BK238" i="2"/>
  <c r="J385" i="2"/>
  <c r="BK392" i="4"/>
  <c r="J293" i="4"/>
  <c r="BK322" i="4"/>
  <c r="BK426" i="5"/>
  <c r="J348" i="5"/>
  <c r="BK223" i="5"/>
  <c r="J401" i="5"/>
  <c r="J262" i="6"/>
  <c r="J91" i="7"/>
  <c r="BK264" i="8"/>
  <c r="J264" i="10"/>
  <c r="BK143" i="11"/>
  <c r="BK533" i="11"/>
  <c r="J322" i="11"/>
  <c r="BK479" i="11"/>
  <c r="J191" i="12"/>
  <c r="BK108" i="12"/>
  <c r="J375" i="13"/>
  <c r="J275" i="13"/>
  <c r="J285" i="2"/>
  <c r="BK201" i="2"/>
  <c r="J172" i="2"/>
  <c r="BK133" i="4"/>
  <c r="BK299" i="4"/>
  <c r="J276" i="5"/>
  <c r="J339" i="5"/>
  <c r="J416" i="5"/>
  <c r="J194" i="6"/>
  <c r="J148" i="6"/>
  <c r="J192" i="7"/>
  <c r="J127" i="8"/>
  <c r="J200" i="10"/>
  <c r="J198" i="11"/>
  <c r="BK102" i="11"/>
  <c r="BK524" i="11"/>
  <c r="BK473" i="11"/>
  <c r="BK127" i="12"/>
  <c r="J244" i="12"/>
  <c r="J401" i="13"/>
  <c r="J243" i="13"/>
  <c r="J335" i="2"/>
  <c r="BK363" i="2"/>
  <c r="BK265" i="2"/>
  <c r="BK402" i="4"/>
  <c r="BK337" i="4"/>
  <c r="BK369" i="4"/>
  <c r="J529" i="5"/>
  <c r="J292" i="5"/>
  <c r="J301" i="5"/>
  <c r="J410" i="5"/>
  <c r="J144" i="6"/>
  <c r="J152" i="6"/>
  <c r="J99" i="7"/>
  <c r="BK124" i="7"/>
  <c r="BK106" i="8"/>
  <c r="J100" i="10"/>
  <c r="J167" i="10"/>
  <c r="J510" i="11"/>
  <c r="J376" i="11"/>
  <c r="BK430" i="11"/>
  <c r="BK257" i="11"/>
  <c r="BK558" i="11"/>
  <c r="BK566" i="11"/>
  <c r="BK382" i="11"/>
  <c r="BK134" i="11"/>
  <c r="J174" i="11"/>
  <c r="J469" i="11"/>
  <c r="J262" i="12"/>
  <c r="J303" i="12"/>
  <c r="J149" i="12"/>
  <c r="J182" i="12"/>
  <c r="BK190" i="13"/>
  <c r="J438" i="13"/>
  <c r="BK215" i="13"/>
  <c r="BK405" i="13"/>
  <c r="J357" i="13"/>
  <c r="J165" i="13"/>
  <c r="BK133" i="14"/>
  <c r="BK390" i="2"/>
  <c r="BK248" i="2"/>
  <c r="BK230" i="2"/>
  <c r="J137" i="2"/>
  <c r="J133" i="3"/>
  <c r="BK149" i="3"/>
  <c r="J125" i="3"/>
  <c r="BK175" i="4"/>
  <c r="BK250" i="4"/>
  <c r="J361" i="4"/>
  <c r="BK129" i="4"/>
  <c r="BK246" i="4"/>
  <c r="BK447" i="4"/>
  <c r="J224" i="4"/>
  <c r="BK405" i="4"/>
  <c r="BK377" i="4"/>
  <c r="J116" i="4"/>
  <c r="BK401" i="5"/>
  <c r="J241" i="5"/>
  <c r="BK326" i="5"/>
  <c r="BK244" i="5"/>
  <c r="J307" i="5"/>
  <c r="BK473" i="5"/>
  <c r="J101" i="5"/>
  <c r="J119" i="5"/>
  <c r="BK430" i="5"/>
  <c r="J192" i="5"/>
  <c r="BK165" i="6"/>
  <c r="BK252" i="6"/>
  <c r="BK192" i="7"/>
  <c r="BK159" i="7"/>
  <c r="J211" i="7"/>
  <c r="J110" i="8"/>
  <c r="J106" i="8"/>
  <c r="J119" i="10"/>
  <c r="BK133" i="10"/>
  <c r="BK106" i="10"/>
  <c r="BK359" i="11"/>
  <c r="J533" i="11"/>
  <c r="BK370" i="11"/>
  <c r="BK446" i="11"/>
  <c r="J434" i="11"/>
  <c r="J291" i="12"/>
  <c r="J93" i="12"/>
  <c r="BK131" i="12"/>
  <c r="BK182" i="12"/>
  <c r="BK207" i="12"/>
  <c r="BK123" i="13"/>
  <c r="BK205" i="13"/>
  <c r="BK410" i="13"/>
  <c r="BK342" i="2"/>
  <c r="J126" i="2"/>
  <c r="BK155" i="2"/>
  <c r="BK151" i="2"/>
  <c r="J217" i="2"/>
  <c r="J130" i="3"/>
  <c r="BK130" i="3"/>
  <c r="BK325" i="4"/>
  <c r="BK162" i="4"/>
  <c r="BK159" i="4"/>
  <c r="J108" i="4"/>
  <c r="J387" i="4"/>
  <c r="J228" i="4"/>
  <c r="BK280" i="5"/>
  <c r="J485" i="5"/>
  <c r="BK176" i="5"/>
  <c r="BK169" i="5"/>
  <c r="BK226" i="6"/>
  <c r="BK100" i="6"/>
  <c r="J188" i="7"/>
  <c r="J224" i="7"/>
  <c r="BK136" i="8"/>
  <c r="BK296" i="8"/>
  <c r="BK258" i="8"/>
  <c r="BK155" i="8"/>
  <c r="J151" i="8"/>
  <c r="J228" i="8"/>
  <c r="BK151" i="8"/>
  <c r="J282" i="10"/>
  <c r="J293" i="10"/>
  <c r="J327" i="10"/>
  <c r="J272" i="10"/>
  <c r="J251" i="10"/>
  <c r="J394" i="11"/>
  <c r="BK302" i="11"/>
  <c r="BK281" i="11"/>
  <c r="BK298" i="12"/>
  <c r="BK309" i="12"/>
  <c r="J258" i="13"/>
  <c r="J281" i="13"/>
  <c r="BK375" i="13"/>
  <c r="BK119" i="13"/>
  <c r="BK279" i="2"/>
  <c r="BK181" i="2"/>
  <c r="BK297" i="2"/>
  <c r="BK351" i="2"/>
  <c r="BK139" i="3"/>
  <c r="J99" i="3"/>
  <c r="BK112" i="4"/>
  <c r="BK96" i="4"/>
  <c r="J271" i="4"/>
  <c r="J244" i="4"/>
  <c r="J236" i="4"/>
  <c r="J214" i="4"/>
  <c r="BK337" i="5"/>
  <c r="J288" i="5"/>
  <c r="BK339" i="5"/>
  <c r="BK524" i="5"/>
  <c r="J399" i="5"/>
  <c r="BK282" i="5"/>
  <c r="BK295" i="5"/>
  <c r="BK144" i="5"/>
  <c r="J266" i="6"/>
  <c r="J226" i="6"/>
  <c r="J174" i="6"/>
  <c r="BK143" i="7"/>
  <c r="J201" i="7"/>
  <c r="BK267" i="7"/>
  <c r="J258" i="8"/>
  <c r="J216" i="8"/>
  <c r="BK163" i="8"/>
  <c r="BK175" i="8"/>
  <c r="J196" i="8"/>
  <c r="F37" i="9"/>
  <c r="BD62" i="1"/>
  <c r="J346" i="11"/>
  <c r="J171" i="11"/>
  <c r="J368" i="11"/>
  <c r="J219" i="12"/>
  <c r="J117" i="12"/>
  <c r="BK240" i="13"/>
  <c r="J205" i="13"/>
  <c r="BK331" i="13"/>
  <c r="J247" i="13"/>
  <c r="BK377" i="2"/>
  <c r="J205" i="2"/>
  <c r="BK328" i="2"/>
  <c r="J275" i="4"/>
  <c r="J125" i="4"/>
  <c r="J230" i="4"/>
  <c r="BK368" i="5"/>
  <c r="BK266" i="5"/>
  <c r="BK328" i="5"/>
  <c r="J414" i="5"/>
  <c r="BK288" i="6"/>
  <c r="J252" i="6"/>
  <c r="BK180" i="7"/>
  <c r="BK273" i="8"/>
  <c r="BK204" i="8"/>
  <c r="J323" i="10"/>
  <c r="J196" i="10"/>
  <c r="J250" i="11"/>
  <c r="BK420" i="11"/>
  <c r="J406" i="11"/>
  <c r="BK229" i="11"/>
  <c r="J106" i="11"/>
  <c r="J359" i="11"/>
  <c r="BK412" i="11"/>
  <c r="J446" i="11"/>
  <c r="BK170" i="12"/>
  <c r="J101" i="13"/>
  <c r="BK139" i="2"/>
  <c r="J133" i="5"/>
  <c r="J368" i="5"/>
  <c r="BK125" i="5"/>
  <c r="BK313" i="5"/>
  <c r="BK223" i="12"/>
  <c r="BK238" i="12"/>
  <c r="J152" i="12"/>
  <c r="J413" i="13"/>
  <c r="J224" i="13"/>
  <c r="BK328" i="13"/>
  <c r="J295" i="13"/>
  <c r="BK371" i="2"/>
  <c r="J167" i="2"/>
  <c r="BK213" i="2"/>
  <c r="J458" i="4"/>
  <c r="BK470" i="4"/>
  <c r="J265" i="4"/>
  <c r="BK311" i="5"/>
  <c r="J386" i="5"/>
  <c r="BK489" i="5"/>
  <c r="BK298" i="5"/>
  <c r="J247" i="5"/>
  <c r="J213" i="6"/>
  <c r="J157" i="6"/>
  <c r="J220" i="7"/>
  <c r="BK234" i="8"/>
  <c r="BK343" i="10"/>
  <c r="BK347" i="10"/>
  <c r="BK232" i="10"/>
  <c r="J353" i="11"/>
  <c r="J584" i="11"/>
  <c r="J524" i="11"/>
  <c r="BK260" i="11"/>
  <c r="BK246" i="11"/>
  <c r="J279" i="12"/>
  <c r="J433" i="13"/>
  <c r="BK397" i="13"/>
  <c r="BK197" i="13"/>
  <c r="J112" i="14"/>
  <c r="J248" i="2"/>
  <c r="BK130" i="2"/>
  <c r="J193" i="2"/>
  <c r="J443" i="4"/>
  <c r="BK138" i="4"/>
  <c r="J209" i="4"/>
  <c r="J452" i="5"/>
  <c r="BK377" i="5"/>
  <c r="J350" i="5"/>
  <c r="BK452" i="5"/>
  <c r="J377" i="5"/>
  <c r="J190" i="6"/>
  <c r="J129" i="6"/>
  <c r="J236" i="7"/>
  <c r="J129" i="7"/>
  <c r="BK97" i="8"/>
  <c r="J260" i="10"/>
  <c r="BK291" i="10"/>
  <c r="BK322" i="11"/>
  <c r="BK296" i="11"/>
  <c r="BK483" i="11"/>
  <c r="J315" i="11"/>
  <c r="BK400" i="11"/>
  <c r="J174" i="12"/>
  <c r="J238" i="12"/>
  <c r="BK93" i="12"/>
  <c r="BK285" i="13"/>
  <c r="J341" i="13"/>
  <c r="BK295" i="13"/>
  <c r="T218" i="12" l="1"/>
  <c r="T94" i="13"/>
  <c r="BK154" i="11"/>
  <c r="J154" i="11" s="1"/>
  <c r="J62" i="11" s="1"/>
  <c r="P487" i="11"/>
  <c r="BK574" i="11"/>
  <c r="J574" i="11"/>
  <c r="J74" i="11"/>
  <c r="BK116" i="12"/>
  <c r="BK115" i="12" s="1"/>
  <c r="J115" i="12" s="1"/>
  <c r="J64" i="12" s="1"/>
  <c r="J116" i="12"/>
  <c r="J65" i="12"/>
  <c r="P152" i="13"/>
  <c r="BK169" i="13"/>
  <c r="J169" i="13"/>
  <c r="J63" i="13"/>
  <c r="P383" i="13"/>
  <c r="R409" i="13"/>
  <c r="R154" i="11"/>
  <c r="R197" i="11"/>
  <c r="T528" i="11"/>
  <c r="BK97" i="12"/>
  <c r="J97" i="12" s="1"/>
  <c r="J62" i="12" s="1"/>
  <c r="P189" i="13"/>
  <c r="P237" i="2"/>
  <c r="P400" i="2"/>
  <c r="P90" i="3"/>
  <c r="T129" i="3"/>
  <c r="BK199" i="4"/>
  <c r="J199" i="4"/>
  <c r="J64" i="4"/>
  <c r="T315" i="4"/>
  <c r="T446" i="4"/>
  <c r="BK216" i="5"/>
  <c r="J216" i="5" s="1"/>
  <c r="J64" i="5" s="1"/>
  <c r="P472" i="5"/>
  <c r="P492" i="5"/>
  <c r="R515" i="5"/>
  <c r="R91" i="6"/>
  <c r="T197" i="6"/>
  <c r="P261" i="6"/>
  <c r="R275" i="6"/>
  <c r="T90" i="7"/>
  <c r="T191" i="7"/>
  <c r="P263" i="7"/>
  <c r="R271" i="7"/>
  <c r="R270" i="7" s="1"/>
  <c r="BK91" i="8"/>
  <c r="J91" i="8"/>
  <c r="J61" i="8" s="1"/>
  <c r="R170" i="8"/>
  <c r="R211" i="8"/>
  <c r="BK286" i="8"/>
  <c r="J286" i="8"/>
  <c r="J66" i="8"/>
  <c r="R295" i="8"/>
  <c r="R294" i="8"/>
  <c r="T95" i="10"/>
  <c r="P143" i="10"/>
  <c r="R158" i="10"/>
  <c r="P236" i="10"/>
  <c r="T255" i="10"/>
  <c r="R271" i="10"/>
  <c r="BK318" i="10"/>
  <c r="J318" i="10"/>
  <c r="J72" i="10" s="1"/>
  <c r="BK97" i="11"/>
  <c r="T154" i="11"/>
  <c r="BK197" i="11"/>
  <c r="J197" i="11"/>
  <c r="J64" i="11"/>
  <c r="R487" i="11"/>
  <c r="R528" i="11"/>
  <c r="P565" i="11"/>
  <c r="P564" i="11" s="1"/>
  <c r="T574" i="11"/>
  <c r="P97" i="12"/>
  <c r="P91" i="12"/>
  <c r="R189" i="13"/>
  <c r="R417" i="13"/>
  <c r="R416" i="13" s="1"/>
  <c r="T93" i="2"/>
  <c r="P212" i="2"/>
  <c r="P229" i="2"/>
  <c r="T389" i="2"/>
  <c r="T414" i="2"/>
  <c r="R90" i="3"/>
  <c r="P129" i="3"/>
  <c r="R199" i="4"/>
  <c r="R94" i="4" s="1"/>
  <c r="P315" i="4"/>
  <c r="R446" i="4"/>
  <c r="P216" i="5"/>
  <c r="BK481" i="5"/>
  <c r="BK95" i="5" s="1"/>
  <c r="J95" i="5" s="1"/>
  <c r="J60" i="5" s="1"/>
  <c r="J481" i="5"/>
  <c r="J66" i="5"/>
  <c r="T492" i="5"/>
  <c r="T528" i="5"/>
  <c r="R197" i="6"/>
  <c r="BK283" i="6"/>
  <c r="BK282" i="6"/>
  <c r="J282" i="6"/>
  <c r="J68" i="6" s="1"/>
  <c r="P90" i="7"/>
  <c r="R191" i="7"/>
  <c r="R263" i="7"/>
  <c r="P91" i="8"/>
  <c r="P211" i="8"/>
  <c r="BK295" i="8"/>
  <c r="J295" i="8"/>
  <c r="J69" i="8"/>
  <c r="P118" i="10"/>
  <c r="BK158" i="10"/>
  <c r="J158" i="10" s="1"/>
  <c r="J64" i="10" s="1"/>
  <c r="T236" i="10"/>
  <c r="P255" i="10"/>
  <c r="T281" i="10"/>
  <c r="R97" i="11"/>
  <c r="R180" i="11"/>
  <c r="T197" i="11"/>
  <c r="P509" i="11"/>
  <c r="P552" i="11"/>
  <c r="R574" i="11"/>
  <c r="P94" i="13"/>
  <c r="P169" i="13"/>
  <c r="T417" i="13"/>
  <c r="T416" i="13"/>
  <c r="BK93" i="2"/>
  <c r="BK212" i="2"/>
  <c r="J212" i="2"/>
  <c r="J62" i="2" s="1"/>
  <c r="BK229" i="2"/>
  <c r="J229" i="2"/>
  <c r="J63" i="2" s="1"/>
  <c r="BK389" i="2"/>
  <c r="J389" i="2"/>
  <c r="J65" i="2"/>
  <c r="P427" i="2"/>
  <c r="P413" i="2" s="1"/>
  <c r="P103" i="3"/>
  <c r="T138" i="3"/>
  <c r="T95" i="4"/>
  <c r="BK213" i="4"/>
  <c r="BK212" i="4" s="1"/>
  <c r="J212" i="4" s="1"/>
  <c r="J66" i="4" s="1"/>
  <c r="J213" i="4"/>
  <c r="J67" i="4" s="1"/>
  <c r="BK397" i="4"/>
  <c r="J397" i="4"/>
  <c r="J70" i="4" s="1"/>
  <c r="R465" i="4"/>
  <c r="R464" i="4"/>
  <c r="T216" i="5"/>
  <c r="R481" i="5"/>
  <c r="R492" i="5"/>
  <c r="R528" i="5"/>
  <c r="BK197" i="6"/>
  <c r="J197" i="6"/>
  <c r="J64" i="6"/>
  <c r="T261" i="6"/>
  <c r="R283" i="6"/>
  <c r="R282" i="6"/>
  <c r="BK90" i="7"/>
  <c r="J90" i="7" s="1"/>
  <c r="J61" i="7" s="1"/>
  <c r="T158" i="7"/>
  <c r="T175" i="7"/>
  <c r="BK252" i="7"/>
  <c r="J252" i="7" s="1"/>
  <c r="J65" i="7" s="1"/>
  <c r="T263" i="7"/>
  <c r="R91" i="8"/>
  <c r="T211" i="8"/>
  <c r="P295" i="8"/>
  <c r="P294" i="8"/>
  <c r="R118" i="10"/>
  <c r="T158" i="10"/>
  <c r="P271" i="10"/>
  <c r="T318" i="10"/>
  <c r="T97" i="11"/>
  <c r="T180" i="11"/>
  <c r="T487" i="11"/>
  <c r="T552" i="11"/>
  <c r="P574" i="11"/>
  <c r="R97" i="12"/>
  <c r="R91" i="12"/>
  <c r="P93" i="2"/>
  <c r="T212" i="2"/>
  <c r="T229" i="2"/>
  <c r="R389" i="2"/>
  <c r="BK90" i="3"/>
  <c r="BK89" i="3" s="1"/>
  <c r="J90" i="3"/>
  <c r="J61" i="3"/>
  <c r="BK138" i="3"/>
  <c r="J138" i="3" s="1"/>
  <c r="J66" i="3" s="1"/>
  <c r="P213" i="4"/>
  <c r="P212" i="4"/>
  <c r="P397" i="4"/>
  <c r="T465" i="4"/>
  <c r="T464" i="4"/>
  <c r="R96" i="5"/>
  <c r="P191" i="5"/>
  <c r="P95" i="5" s="1"/>
  <c r="P208" i="5"/>
  <c r="T472" i="5"/>
  <c r="P91" i="6"/>
  <c r="P197" i="6"/>
  <c r="T283" i="6"/>
  <c r="T282" i="6"/>
  <c r="BK191" i="7"/>
  <c r="J191" i="7" s="1"/>
  <c r="J64" i="7" s="1"/>
  <c r="R252" i="7"/>
  <c r="T271" i="7"/>
  <c r="T270" i="7"/>
  <c r="BK170" i="8"/>
  <c r="J170" i="8"/>
  <c r="J62" i="8"/>
  <c r="R187" i="8"/>
  <c r="P272" i="8"/>
  <c r="T286" i="8"/>
  <c r="BK143" i="10"/>
  <c r="J143" i="10"/>
  <c r="J63" i="10"/>
  <c r="T143" i="10"/>
  <c r="R236" i="10"/>
  <c r="R255" i="10"/>
  <c r="P318" i="10"/>
  <c r="R205" i="11"/>
  <c r="BK528" i="11"/>
  <c r="J528" i="11" s="1"/>
  <c r="J70" i="11" s="1"/>
  <c r="R565" i="11"/>
  <c r="R564" i="11" s="1"/>
  <c r="T116" i="12"/>
  <c r="T115" i="12"/>
  <c r="R94" i="13"/>
  <c r="R383" i="13"/>
  <c r="T437" i="13"/>
  <c r="T431" i="13"/>
  <c r="BK237" i="2"/>
  <c r="J237" i="2"/>
  <c r="J64" i="2"/>
  <c r="P389" i="2"/>
  <c r="T400" i="2"/>
  <c r="R414" i="2"/>
  <c r="R413" i="2" s="1"/>
  <c r="R427" i="2"/>
  <c r="BK103" i="3"/>
  <c r="J103" i="3" s="1"/>
  <c r="J62" i="3" s="1"/>
  <c r="R129" i="3"/>
  <c r="BK95" i="4"/>
  <c r="J95" i="4"/>
  <c r="J61" i="4"/>
  <c r="R213" i="4"/>
  <c r="R397" i="4"/>
  <c r="R396" i="4"/>
  <c r="P465" i="4"/>
  <c r="P464" i="4" s="1"/>
  <c r="BK96" i="5"/>
  <c r="J96" i="5"/>
  <c r="J61" i="5" s="1"/>
  <c r="BK191" i="5"/>
  <c r="J191" i="5"/>
  <c r="J62" i="5" s="1"/>
  <c r="BK208" i="5"/>
  <c r="J208" i="5"/>
  <c r="J63" i="5"/>
  <c r="R472" i="5"/>
  <c r="P500" i="5"/>
  <c r="P499" i="5"/>
  <c r="BK528" i="5"/>
  <c r="BK514" i="5" s="1"/>
  <c r="J514" i="5" s="1"/>
  <c r="J72" i="5" s="1"/>
  <c r="J528" i="5"/>
  <c r="J74" i="5"/>
  <c r="BK156" i="6"/>
  <c r="J156" i="6" s="1"/>
  <c r="J62" i="6" s="1"/>
  <c r="P173" i="6"/>
  <c r="BK275" i="6"/>
  <c r="J275" i="6"/>
  <c r="J67" i="6" s="1"/>
  <c r="BK158" i="7"/>
  <c r="J158" i="7"/>
  <c r="J62" i="7"/>
  <c r="P175" i="7"/>
  <c r="P252" i="7"/>
  <c r="P271" i="7"/>
  <c r="P270" i="7"/>
  <c r="BK187" i="8"/>
  <c r="J187" i="8"/>
  <c r="J63" i="8" s="1"/>
  <c r="T272" i="8"/>
  <c r="R95" i="10"/>
  <c r="P158" i="10"/>
  <c r="BK255" i="10"/>
  <c r="J255" i="10"/>
  <c r="J69" i="10" s="1"/>
  <c r="R318" i="10"/>
  <c r="BK205" i="11"/>
  <c r="J205" i="11"/>
  <c r="J65" i="11"/>
  <c r="BK552" i="11"/>
  <c r="J552" i="11"/>
  <c r="J71" i="11"/>
  <c r="R218" i="12"/>
  <c r="BK189" i="13"/>
  <c r="J189" i="13" s="1"/>
  <c r="J64" i="13" s="1"/>
  <c r="BK409" i="13"/>
  <c r="J409" i="13" s="1"/>
  <c r="J66" i="13" s="1"/>
  <c r="R237" i="2"/>
  <c r="R400" i="2"/>
  <c r="P414" i="2"/>
  <c r="T427" i="2"/>
  <c r="T103" i="3"/>
  <c r="BK129" i="3"/>
  <c r="J129" i="3"/>
  <c r="J65" i="3"/>
  <c r="P95" i="4"/>
  <c r="T213" i="4"/>
  <c r="T212" i="4" s="1"/>
  <c r="T397" i="4"/>
  <c r="T396" i="4"/>
  <c r="BK465" i="4"/>
  <c r="BK464" i="4"/>
  <c r="J464" i="4"/>
  <c r="J72" i="4" s="1"/>
  <c r="P96" i="5"/>
  <c r="R191" i="5"/>
  <c r="R208" i="5"/>
  <c r="P481" i="5"/>
  <c r="T500" i="5"/>
  <c r="T499" i="5"/>
  <c r="P515" i="5"/>
  <c r="T91" i="6"/>
  <c r="BK173" i="6"/>
  <c r="J173" i="6" s="1"/>
  <c r="J63" i="6" s="1"/>
  <c r="P275" i="6"/>
  <c r="R158" i="7"/>
  <c r="R175" i="7"/>
  <c r="R89" i="7" s="1"/>
  <c r="BK263" i="7"/>
  <c r="J263" i="7"/>
  <c r="J66" i="7"/>
  <c r="BK211" i="8"/>
  <c r="J211" i="8"/>
  <c r="J64" i="8"/>
  <c r="P286" i="8"/>
  <c r="P95" i="10"/>
  <c r="R143" i="10"/>
  <c r="BK236" i="10"/>
  <c r="J236" i="10" s="1"/>
  <c r="J66" i="10" s="1"/>
  <c r="P281" i="10"/>
  <c r="P180" i="11"/>
  <c r="BK509" i="11"/>
  <c r="J509" i="11"/>
  <c r="J67" i="11" s="1"/>
  <c r="P116" i="12"/>
  <c r="BK94" i="13"/>
  <c r="BK93" i="13" s="1"/>
  <c r="J94" i="13"/>
  <c r="J61" i="13"/>
  <c r="T383" i="13"/>
  <c r="T152" i="13"/>
  <c r="BK383" i="13"/>
  <c r="J383" i="13"/>
  <c r="J65" i="13"/>
  <c r="P417" i="13"/>
  <c r="P416" i="13" s="1"/>
  <c r="BK437" i="13"/>
  <c r="J437" i="13" s="1"/>
  <c r="J71" i="13" s="1"/>
  <c r="R86" i="14"/>
  <c r="T189" i="13"/>
  <c r="T409" i="13"/>
  <c r="R437" i="13"/>
  <c r="R431" i="13"/>
  <c r="P86" i="14"/>
  <c r="BK95" i="10"/>
  <c r="BK94" i="10" s="1"/>
  <c r="J95" i="10"/>
  <c r="J61" i="10"/>
  <c r="R187" i="10"/>
  <c r="BK271" i="10"/>
  <c r="J271" i="10" s="1"/>
  <c r="J70" i="10" s="1"/>
  <c r="T271" i="10"/>
  <c r="P205" i="11"/>
  <c r="BK218" i="12"/>
  <c r="J218" i="12"/>
  <c r="J66" i="12" s="1"/>
  <c r="R152" i="13"/>
  <c r="T169" i="13"/>
  <c r="BK417" i="13"/>
  <c r="BK416" i="13"/>
  <c r="J416" i="13"/>
  <c r="J67" i="13"/>
  <c r="P437" i="13"/>
  <c r="P431" i="13"/>
  <c r="T86" i="14"/>
  <c r="BK187" i="10"/>
  <c r="J187" i="10" s="1"/>
  <c r="J65" i="10" s="1"/>
  <c r="BK281" i="10"/>
  <c r="J281" i="10"/>
  <c r="J71" i="10"/>
  <c r="P154" i="11"/>
  <c r="P197" i="11"/>
  <c r="R509" i="11"/>
  <c r="BK565" i="11"/>
  <c r="J565" i="11"/>
  <c r="J73" i="11"/>
  <c r="P218" i="12"/>
  <c r="R111" i="14"/>
  <c r="T237" i="2"/>
  <c r="BK414" i="2"/>
  <c r="J414" i="2" s="1"/>
  <c r="J70" i="2" s="1"/>
  <c r="T90" i="3"/>
  <c r="T89" i="3" s="1"/>
  <c r="T88" i="3" s="1"/>
  <c r="R138" i="3"/>
  <c r="P199" i="4"/>
  <c r="R315" i="4"/>
  <c r="BK446" i="4"/>
  <c r="BK396" i="4" s="1"/>
  <c r="J396" i="4" s="1"/>
  <c r="J69" i="4" s="1"/>
  <c r="J446" i="4"/>
  <c r="J71" i="4"/>
  <c r="R216" i="5"/>
  <c r="T481" i="5"/>
  <c r="BK500" i="5"/>
  <c r="BK499" i="5"/>
  <c r="J499" i="5"/>
  <c r="J68" i="5" s="1"/>
  <c r="T515" i="5"/>
  <c r="T514" i="5"/>
  <c r="BK91" i="6"/>
  <c r="R156" i="6"/>
  <c r="R173" i="6"/>
  <c r="R261" i="6"/>
  <c r="P283" i="6"/>
  <c r="P282" i="6"/>
  <c r="P158" i="7"/>
  <c r="BK175" i="7"/>
  <c r="J175" i="7"/>
  <c r="J63" i="7"/>
  <c r="P170" i="8"/>
  <c r="P187" i="8"/>
  <c r="BK272" i="8"/>
  <c r="J272" i="8" s="1"/>
  <c r="J65" i="8" s="1"/>
  <c r="T295" i="8"/>
  <c r="T294" i="8" s="1"/>
  <c r="BK118" i="10"/>
  <c r="J118" i="10"/>
  <c r="J62" i="10" s="1"/>
  <c r="T187" i="10"/>
  <c r="R281" i="10"/>
  <c r="T205" i="11"/>
  <c r="P528" i="11"/>
  <c r="P527" i="11"/>
  <c r="T565" i="11"/>
  <c r="T564" i="11"/>
  <c r="R116" i="12"/>
  <c r="R115" i="12"/>
  <c r="BK152" i="13"/>
  <c r="J152" i="13" s="1"/>
  <c r="J62" i="13" s="1"/>
  <c r="R169" i="13"/>
  <c r="P409" i="13"/>
  <c r="P111" i="14"/>
  <c r="T128" i="14"/>
  <c r="R93" i="2"/>
  <c r="R212" i="2"/>
  <c r="R92" i="2" s="1"/>
  <c r="R229" i="2"/>
  <c r="BK400" i="2"/>
  <c r="J400" i="2"/>
  <c r="J66" i="2"/>
  <c r="BK427" i="2"/>
  <c r="J427" i="2" s="1"/>
  <c r="J71" i="2" s="1"/>
  <c r="R103" i="3"/>
  <c r="P138" i="3"/>
  <c r="R95" i="4"/>
  <c r="T199" i="4"/>
  <c r="BK315" i="4"/>
  <c r="J315" i="4"/>
  <c r="J68" i="4"/>
  <c r="P446" i="4"/>
  <c r="T96" i="5"/>
  <c r="T191" i="5"/>
  <c r="T95" i="5" s="1"/>
  <c r="T94" i="5" s="1"/>
  <c r="T208" i="5"/>
  <c r="BK472" i="5"/>
  <c r="J472" i="5" s="1"/>
  <c r="J65" i="5" s="1"/>
  <c r="BK492" i="5"/>
  <c r="J492" i="5"/>
  <c r="J67" i="5"/>
  <c r="R500" i="5"/>
  <c r="R499" i="5"/>
  <c r="BK515" i="5"/>
  <c r="J515" i="5"/>
  <c r="J73" i="5"/>
  <c r="P528" i="5"/>
  <c r="P156" i="6"/>
  <c r="T156" i="6"/>
  <c r="T173" i="6"/>
  <c r="BK261" i="6"/>
  <c r="J261" i="6" s="1"/>
  <c r="J66" i="6" s="1"/>
  <c r="T275" i="6"/>
  <c r="R90" i="7"/>
  <c r="P191" i="7"/>
  <c r="T252" i="7"/>
  <c r="BK271" i="7"/>
  <c r="BK270" i="7"/>
  <c r="J270" i="7"/>
  <c r="J67" i="7"/>
  <c r="T91" i="8"/>
  <c r="T170" i="8"/>
  <c r="T90" i="8" s="1"/>
  <c r="T89" i="8" s="1"/>
  <c r="T187" i="8"/>
  <c r="R272" i="8"/>
  <c r="R286" i="8"/>
  <c r="T118" i="10"/>
  <c r="P187" i="10"/>
  <c r="P97" i="11"/>
  <c r="P96" i="11" s="1"/>
  <c r="P95" i="11" s="1"/>
  <c r="AU64" i="1" s="1"/>
  <c r="BK180" i="11"/>
  <c r="J180" i="11"/>
  <c r="J63" i="11"/>
  <c r="BK487" i="11"/>
  <c r="J487" i="11"/>
  <c r="J66" i="11"/>
  <c r="T509" i="11"/>
  <c r="R552" i="11"/>
  <c r="T97" i="12"/>
  <c r="T91" i="12"/>
  <c r="BK86" i="14"/>
  <c r="J86" i="14"/>
  <c r="J61" i="14"/>
  <c r="BK111" i="14"/>
  <c r="J111" i="14"/>
  <c r="J62" i="14"/>
  <c r="T111" i="14"/>
  <c r="BK128" i="14"/>
  <c r="J128" i="14"/>
  <c r="J63" i="14"/>
  <c r="P128" i="14"/>
  <c r="R128" i="14"/>
  <c r="BK111" i="12"/>
  <c r="J111" i="12" s="1"/>
  <c r="J63" i="12" s="1"/>
  <c r="BK432" i="13"/>
  <c r="BK302" i="12"/>
  <c r="J302" i="12"/>
  <c r="J68" i="12"/>
  <c r="BK208" i="4"/>
  <c r="J208" i="4"/>
  <c r="J65" i="4"/>
  <c r="BK250" i="10"/>
  <c r="J250" i="10"/>
  <c r="J67" i="10"/>
  <c r="BK355" i="10"/>
  <c r="J355" i="10"/>
  <c r="J73" i="10"/>
  <c r="BK92" i="12"/>
  <c r="J92" i="12" s="1"/>
  <c r="J61" i="12" s="1"/>
  <c r="BK124" i="3"/>
  <c r="J124" i="3" s="1"/>
  <c r="J64" i="3" s="1"/>
  <c r="BK408" i="2"/>
  <c r="BK407" i="2" s="1"/>
  <c r="J407" i="2" s="1"/>
  <c r="J67" i="2" s="1"/>
  <c r="BK509" i="5"/>
  <c r="BK508" i="5" s="1"/>
  <c r="J508" i="5" s="1"/>
  <c r="J70" i="5" s="1"/>
  <c r="J509" i="5"/>
  <c r="J71" i="5"/>
  <c r="BK523" i="11"/>
  <c r="J523" i="11"/>
  <c r="J68" i="11"/>
  <c r="BK191" i="4"/>
  <c r="J191" i="4" s="1"/>
  <c r="J63" i="4" s="1"/>
  <c r="BK120" i="3"/>
  <c r="J120" i="3" s="1"/>
  <c r="J63" i="3" s="1"/>
  <c r="BK148" i="3"/>
  <c r="J148" i="3" s="1"/>
  <c r="J68" i="3" s="1"/>
  <c r="BK186" i="4"/>
  <c r="J186" i="4"/>
  <c r="J62" i="4"/>
  <c r="BK256" i="6"/>
  <c r="J256" i="6"/>
  <c r="J65" i="6"/>
  <c r="BK308" i="12"/>
  <c r="J308" i="12" s="1"/>
  <c r="J70" i="12" s="1"/>
  <c r="BK307" i="12"/>
  <c r="J307" i="12" s="1"/>
  <c r="J69" i="12" s="1"/>
  <c r="BK83" i="9"/>
  <c r="J83" i="9" s="1"/>
  <c r="J61" i="9" s="1"/>
  <c r="BK446" i="13"/>
  <c r="J446" i="13" s="1"/>
  <c r="J72" i="13" s="1"/>
  <c r="BK583" i="11"/>
  <c r="J583" i="11"/>
  <c r="J75" i="11"/>
  <c r="BK141" i="14"/>
  <c r="J141" i="14"/>
  <c r="J64" i="14"/>
  <c r="J52" i="14"/>
  <c r="J55" i="14"/>
  <c r="BE91" i="14"/>
  <c r="BE99" i="14"/>
  <c r="F55" i="14"/>
  <c r="BE120" i="14"/>
  <c r="BE133" i="14"/>
  <c r="BE137" i="14"/>
  <c r="E48" i="14"/>
  <c r="BE112" i="14"/>
  <c r="J432" i="13"/>
  <c r="J70" i="13"/>
  <c r="BE124" i="14"/>
  <c r="BE142" i="14"/>
  <c r="BE129" i="14"/>
  <c r="BE87" i="14"/>
  <c r="BE95" i="14"/>
  <c r="BE103" i="14"/>
  <c r="BE107" i="14"/>
  <c r="BE116" i="14"/>
  <c r="BE132" i="13"/>
  <c r="BE234" i="13"/>
  <c r="BE247" i="13"/>
  <c r="BE273" i="13"/>
  <c r="BE326" i="13"/>
  <c r="BE361" i="13"/>
  <c r="J86" i="13"/>
  <c r="BE107" i="13"/>
  <c r="BE137" i="13"/>
  <c r="BE254" i="13"/>
  <c r="BE275" i="13"/>
  <c r="BE307" i="13"/>
  <c r="E48" i="13"/>
  <c r="F89" i="13"/>
  <c r="BE153" i="13"/>
  <c r="BE161" i="13"/>
  <c r="BE197" i="13"/>
  <c r="BE224" i="13"/>
  <c r="BE243" i="13"/>
  <c r="BE265" i="13"/>
  <c r="BE269" i="13"/>
  <c r="BE337" i="13"/>
  <c r="BE341" i="13"/>
  <c r="BE345" i="13"/>
  <c r="BE373" i="13"/>
  <c r="BE128" i="13"/>
  <c r="BE144" i="13"/>
  <c r="BE238" i="13"/>
  <c r="BE392" i="13"/>
  <c r="BE123" i="13"/>
  <c r="BE258" i="13"/>
  <c r="BE285" i="13"/>
  <c r="BE298" i="13"/>
  <c r="BE349" i="13"/>
  <c r="BE357" i="13"/>
  <c r="BK301" i="12"/>
  <c r="J301" i="12"/>
  <c r="J67" i="12"/>
  <c r="BE148" i="13"/>
  <c r="BE190" i="13"/>
  <c r="BE220" i="13"/>
  <c r="BE287" i="13"/>
  <c r="BE305" i="13"/>
  <c r="BE317" i="13"/>
  <c r="BE218" i="13"/>
  <c r="BE230" i="13"/>
  <c r="BE311" i="13"/>
  <c r="BE366" i="13"/>
  <c r="BE384" i="13"/>
  <c r="BE397" i="13"/>
  <c r="BE410" i="13"/>
  <c r="BE328" i="13"/>
  <c r="BE363" i="13"/>
  <c r="BE418" i="13"/>
  <c r="BE447" i="13"/>
  <c r="BE226" i="13"/>
  <c r="BE313" i="13"/>
  <c r="BE319" i="13"/>
  <c r="BE322" i="13"/>
  <c r="BE331" i="13"/>
  <c r="BE370" i="13"/>
  <c r="BE387" i="13"/>
  <c r="BE157" i="13"/>
  <c r="BE170" i="13"/>
  <c r="BE211" i="13"/>
  <c r="BE413" i="13"/>
  <c r="BE438" i="13"/>
  <c r="BE215" i="13"/>
  <c r="BE240" i="13"/>
  <c r="BE262" i="13"/>
  <c r="BE279" i="13"/>
  <c r="BE281" i="13"/>
  <c r="BE375" i="13"/>
  <c r="BE115" i="13"/>
  <c r="BE232" i="13"/>
  <c r="BE335" i="13"/>
  <c r="BE353" i="13"/>
  <c r="BE401" i="13"/>
  <c r="BE141" i="13"/>
  <c r="BE421" i="13"/>
  <c r="J89" i="13"/>
  <c r="BE295" i="13"/>
  <c r="BE405" i="13"/>
  <c r="BE433" i="13"/>
  <c r="BE101" i="13"/>
  <c r="BE194" i="13"/>
  <c r="BE201" i="13"/>
  <c r="BE251" i="13"/>
  <c r="BE291" i="13"/>
  <c r="BE301" i="13"/>
  <c r="BE428" i="13"/>
  <c r="BE442" i="13"/>
  <c r="BE95" i="13"/>
  <c r="BE111" i="13"/>
  <c r="BE119" i="13"/>
  <c r="BE165" i="13"/>
  <c r="BE174" i="13"/>
  <c r="BE178" i="13"/>
  <c r="BE182" i="13"/>
  <c r="BE186" i="13"/>
  <c r="BE205" i="13"/>
  <c r="BE209" i="13"/>
  <c r="BE379" i="13"/>
  <c r="BE424" i="13"/>
  <c r="BE182" i="12"/>
  <c r="BE191" i="12"/>
  <c r="E48" i="12"/>
  <c r="F55" i="12"/>
  <c r="BE104" i="12"/>
  <c r="BE124" i="12"/>
  <c r="BE134" i="12"/>
  <c r="BE138" i="12"/>
  <c r="BE176" i="12"/>
  <c r="BE186" i="12"/>
  <c r="BE223" i="12"/>
  <c r="BE264" i="12"/>
  <c r="BE268" i="12"/>
  <c r="BE131" i="12"/>
  <c r="BE142" i="12"/>
  <c r="BE146" i="12"/>
  <c r="BE152" i="12"/>
  <c r="BE162" i="12"/>
  <c r="BE170" i="12"/>
  <c r="BE215" i="12"/>
  <c r="BE219" i="12"/>
  <c r="BE230" i="12"/>
  <c r="BE250" i="12"/>
  <c r="BE258" i="12"/>
  <c r="BE262" i="12"/>
  <c r="BE274" i="12"/>
  <c r="BK564" i="11"/>
  <c r="J564" i="11"/>
  <c r="J72" i="11"/>
  <c r="J84" i="12"/>
  <c r="BE149" i="12"/>
  <c r="BE248" i="12"/>
  <c r="BE270" i="12"/>
  <c r="BE283" i="12"/>
  <c r="BE287" i="12"/>
  <c r="BE291" i="12"/>
  <c r="BE232" i="12"/>
  <c r="BE242" i="12"/>
  <c r="BE254" i="12"/>
  <c r="BE256" i="12"/>
  <c r="BE276" i="12"/>
  <c r="BE112" i="12"/>
  <c r="BE121" i="12"/>
  <c r="BE127" i="12"/>
  <c r="BE164" i="12"/>
  <c r="BE168" i="12"/>
  <c r="BE209" i="12"/>
  <c r="BE213" i="12"/>
  <c r="BE238" i="12"/>
  <c r="BE295" i="12"/>
  <c r="BE298" i="12"/>
  <c r="BE156" i="12"/>
  <c r="BE201" i="12"/>
  <c r="BE194" i="12"/>
  <c r="BE93" i="12"/>
  <c r="BE108" i="12"/>
  <c r="BE207" i="12"/>
  <c r="BE98" i="12"/>
  <c r="BE158" i="12"/>
  <c r="J97" i="11"/>
  <c r="J61" i="11"/>
  <c r="J87" i="12"/>
  <c r="BE117" i="12"/>
  <c r="BE203" i="12"/>
  <c r="BE180" i="12"/>
  <c r="BE309" i="12"/>
  <c r="BE101" i="12"/>
  <c r="BE226" i="12"/>
  <c r="BE174" i="12"/>
  <c r="BE188" i="12"/>
  <c r="BE197" i="12"/>
  <c r="BE236" i="12"/>
  <c r="BE244" i="12"/>
  <c r="BE279" i="12"/>
  <c r="BE303" i="12"/>
  <c r="BE134" i="11"/>
  <c r="BE189" i="11"/>
  <c r="BE220" i="11"/>
  <c r="BE325" i="11"/>
  <c r="BE339" i="11"/>
  <c r="BE353" i="11"/>
  <c r="BE454" i="11"/>
  <c r="BE494" i="11"/>
  <c r="BE232" i="11"/>
  <c r="BE236" i="11"/>
  <c r="BE269" i="11"/>
  <c r="BE283" i="11"/>
  <c r="BE349" i="11"/>
  <c r="BE406" i="11"/>
  <c r="BE450" i="11"/>
  <c r="BE420" i="11"/>
  <c r="BE430" i="11"/>
  <c r="BE542" i="11"/>
  <c r="BE412" i="11"/>
  <c r="BE418" i="11"/>
  <c r="BE167" i="11"/>
  <c r="BE260" i="11"/>
  <c r="BE290" i="11"/>
  <c r="BE312" i="11"/>
  <c r="BE333" i="11"/>
  <c r="BE343" i="11"/>
  <c r="BE368" i="11"/>
  <c r="BE374" i="11"/>
  <c r="BE438" i="11"/>
  <c r="BE510" i="11"/>
  <c r="BE516" i="11"/>
  <c r="BE524" i="11"/>
  <c r="F55" i="11"/>
  <c r="BE98" i="11"/>
  <c r="BE106" i="11"/>
  <c r="BE150" i="11"/>
  <c r="BE202" i="11"/>
  <c r="BE206" i="11"/>
  <c r="BE257" i="11"/>
  <c r="BE263" i="11"/>
  <c r="BE279" i="11"/>
  <c r="BE293" i="11"/>
  <c r="BE302" i="11"/>
  <c r="BE380" i="11"/>
  <c r="BE382" i="11"/>
  <c r="BE386" i="11"/>
  <c r="BE388" i="11"/>
  <c r="BE392" i="11"/>
  <c r="BE570" i="11"/>
  <c r="BE584" i="11"/>
  <c r="E85" i="11"/>
  <c r="BE102" i="11"/>
  <c r="BE139" i="11"/>
  <c r="BE214" i="11"/>
  <c r="BE240" i="11"/>
  <c r="BE346" i="11"/>
  <c r="BE469" i="11"/>
  <c r="BE479" i="11"/>
  <c r="BE502" i="11"/>
  <c r="BE506" i="11"/>
  <c r="BE535" i="11"/>
  <c r="BE558" i="11"/>
  <c r="BE579" i="11"/>
  <c r="BE520" i="11"/>
  <c r="BE529" i="11"/>
  <c r="BE546" i="11"/>
  <c r="BE566" i="11"/>
  <c r="BE575" i="11"/>
  <c r="BE124" i="11"/>
  <c r="BE130" i="11"/>
  <c r="BE177" i="11"/>
  <c r="BE181" i="11"/>
  <c r="BE246" i="11"/>
  <c r="BE337" i="11"/>
  <c r="BE414" i="11"/>
  <c r="BE539" i="11"/>
  <c r="BE553" i="11"/>
  <c r="BE488" i="11"/>
  <c r="BE498" i="11"/>
  <c r="BE561" i="11"/>
  <c r="J52" i="11"/>
  <c r="J92" i="11"/>
  <c r="BE114" i="11"/>
  <c r="BE174" i="11"/>
  <c r="BE198" i="11"/>
  <c r="BE217" i="11"/>
  <c r="BE250" i="11"/>
  <c r="BE296" i="11"/>
  <c r="BE299" i="11"/>
  <c r="BE308" i="11"/>
  <c r="BE315" i="11"/>
  <c r="BE319" i="11"/>
  <c r="BE331" i="11"/>
  <c r="BE359" i="11"/>
  <c r="BE376" i="11"/>
  <c r="BE408" i="11"/>
  <c r="BE549" i="11"/>
  <c r="BE556" i="11"/>
  <c r="BE119" i="11"/>
  <c r="BE143" i="11"/>
  <c r="BE171" i="11"/>
  <c r="BE185" i="11"/>
  <c r="BE210" i="11"/>
  <c r="BE223" i="11"/>
  <c r="BE243" i="11"/>
  <c r="BE254" i="11"/>
  <c r="BE281" i="11"/>
  <c r="BE287" i="11"/>
  <c r="BE370" i="11"/>
  <c r="BE402" i="11"/>
  <c r="BE459" i="11"/>
  <c r="BE465" i="11"/>
  <c r="BE477" i="11"/>
  <c r="BE147" i="11"/>
  <c r="BE159" i="11"/>
  <c r="BE266" i="11"/>
  <c r="BE327" i="11"/>
  <c r="BE364" i="11"/>
  <c r="BE394" i="11"/>
  <c r="BE396" i="11"/>
  <c r="BE446" i="11"/>
  <c r="BE463" i="11"/>
  <c r="BE473" i="11"/>
  <c r="BE155" i="11"/>
  <c r="BE193" i="11"/>
  <c r="BE229" i="11"/>
  <c r="BE272" i="11"/>
  <c r="BE305" i="11"/>
  <c r="BE355" i="11"/>
  <c r="BE400" i="11"/>
  <c r="BE426" i="11"/>
  <c r="BE434" i="11"/>
  <c r="BE442" i="11"/>
  <c r="BE456" i="11"/>
  <c r="BE513" i="11"/>
  <c r="BE533" i="11"/>
  <c r="BE110" i="11"/>
  <c r="BE163" i="11"/>
  <c r="BE226" i="11"/>
  <c r="BE275" i="11"/>
  <c r="BE322" i="11"/>
  <c r="BE361" i="11"/>
  <c r="BE424" i="11"/>
  <c r="BE483" i="11"/>
  <c r="E48" i="10"/>
  <c r="F55" i="10"/>
  <c r="BE119" i="10"/>
  <c r="BE159" i="10"/>
  <c r="BE179" i="10"/>
  <c r="BE228" i="10"/>
  <c r="BE237" i="10"/>
  <c r="BE240" i="10"/>
  <c r="BE307" i="10"/>
  <c r="BK82" i="9"/>
  <c r="J82" i="9"/>
  <c r="J60" i="9"/>
  <c r="BE140" i="10"/>
  <c r="BE175" i="10"/>
  <c r="BE200" i="10"/>
  <c r="BE260" i="10"/>
  <c r="BE264" i="10"/>
  <c r="BE268" i="10"/>
  <c r="BE196" i="10"/>
  <c r="BE208" i="10"/>
  <c r="BE251" i="10"/>
  <c r="BE256" i="10"/>
  <c r="BE285" i="10"/>
  <c r="BE278" i="10"/>
  <c r="BE144" i="10"/>
  <c r="BE204" i="10"/>
  <c r="BE272" i="10"/>
  <c r="BE331" i="10"/>
  <c r="BE339" i="10"/>
  <c r="BE351" i="10"/>
  <c r="BE126" i="10"/>
  <c r="BE323" i="10"/>
  <c r="BE183" i="10"/>
  <c r="BE188" i="10"/>
  <c r="BE282" i="10"/>
  <c r="BE103" i="10"/>
  <c r="BE129" i="10"/>
  <c r="BE133" i="10"/>
  <c r="BE167" i="10"/>
  <c r="BE220" i="10"/>
  <c r="BE232" i="10"/>
  <c r="BE247" i="10"/>
  <c r="BE356" i="10"/>
  <c r="J87" i="10"/>
  <c r="BE96" i="10"/>
  <c r="BE100" i="10"/>
  <c r="BE114" i="10"/>
  <c r="BE151" i="10"/>
  <c r="BE155" i="10"/>
  <c r="BE192" i="10"/>
  <c r="BE216" i="10"/>
  <c r="J90" i="10"/>
  <c r="BE110" i="10"/>
  <c r="BE136" i="10"/>
  <c r="BE148" i="10"/>
  <c r="BE163" i="10"/>
  <c r="BE309" i="10"/>
  <c r="BE224" i="10"/>
  <c r="BE276" i="10"/>
  <c r="BE327" i="10"/>
  <c r="BE123" i="10"/>
  <c r="BE319" i="10"/>
  <c r="BE315" i="10"/>
  <c r="BE335" i="10"/>
  <c r="BE106" i="10"/>
  <c r="BE171" i="10"/>
  <c r="BE212" i="10"/>
  <c r="BE243" i="10"/>
  <c r="BE287" i="10"/>
  <c r="BE291" i="10"/>
  <c r="BE293" i="10"/>
  <c r="BE297" i="10"/>
  <c r="BE301" i="10"/>
  <c r="BE303" i="10"/>
  <c r="BE313" i="10"/>
  <c r="BE343" i="10"/>
  <c r="BE347" i="10"/>
  <c r="BK294" i="8"/>
  <c r="J294" i="8" s="1"/>
  <c r="J68" i="8" s="1"/>
  <c r="E48" i="9"/>
  <c r="J52" i="9"/>
  <c r="F55" i="9"/>
  <c r="J55" i="9"/>
  <c r="BE84" i="9"/>
  <c r="BE163" i="8"/>
  <c r="BE188" i="8"/>
  <c r="BE232" i="8"/>
  <c r="BE183" i="8"/>
  <c r="BE212" i="8"/>
  <c r="BK89" i="7"/>
  <c r="J89" i="7"/>
  <c r="J60" i="7"/>
  <c r="J271" i="7"/>
  <c r="J68" i="7" s="1"/>
  <c r="J52" i="8"/>
  <c r="E79" i="8"/>
  <c r="BE110" i="8"/>
  <c r="BE155" i="8"/>
  <c r="BE175" i="8"/>
  <c r="BE200" i="8"/>
  <c r="BE204" i="8"/>
  <c r="BE234" i="8"/>
  <c r="BE245" i="8"/>
  <c r="BE282" i="8"/>
  <c r="BE300" i="8"/>
  <c r="BE92" i="8"/>
  <c r="F55" i="8"/>
  <c r="BE106" i="8"/>
  <c r="BE192" i="8"/>
  <c r="BE241" i="8"/>
  <c r="BE249" i="8"/>
  <c r="BE262" i="8"/>
  <c r="BE287" i="8"/>
  <c r="BE304" i="8"/>
  <c r="BE136" i="8"/>
  <c r="BE159" i="8"/>
  <c r="BE171" i="8"/>
  <c r="BE225" i="8"/>
  <c r="BE228" i="8"/>
  <c r="BE273" i="8"/>
  <c r="BE296" i="8"/>
  <c r="BE151" i="8"/>
  <c r="BE258" i="8"/>
  <c r="BE208" i="8"/>
  <c r="BE264" i="8"/>
  <c r="BE290" i="8"/>
  <c r="BE167" i="8"/>
  <c r="BE179" i="8"/>
  <c r="J86" i="8"/>
  <c r="BE115" i="8"/>
  <c r="BE119" i="8"/>
  <c r="BE127" i="8"/>
  <c r="BE141" i="8"/>
  <c r="BE268" i="8"/>
  <c r="BE222" i="8"/>
  <c r="BE255" i="8"/>
  <c r="BE102" i="8"/>
  <c r="BE123" i="8"/>
  <c r="BE216" i="8"/>
  <c r="BE218" i="8"/>
  <c r="BE237" i="8"/>
  <c r="BE277" i="8"/>
  <c r="BE97" i="8"/>
  <c r="BE147" i="8"/>
  <c r="BE196" i="8"/>
  <c r="BE132" i="8"/>
  <c r="BE252" i="8"/>
  <c r="BE228" i="7"/>
  <c r="BE236" i="7"/>
  <c r="BE232" i="7"/>
  <c r="E78" i="7"/>
  <c r="BE163" i="7"/>
  <c r="BE184" i="7"/>
  <c r="BE242" i="7"/>
  <c r="J91" i="6"/>
  <c r="J61" i="6"/>
  <c r="J82" i="7"/>
  <c r="BE91" i="7"/>
  <c r="BE95" i="7"/>
  <c r="BE99" i="7"/>
  <c r="BE188" i="7"/>
  <c r="BE192" i="7"/>
  <c r="BE267" i="7"/>
  <c r="BE276" i="7"/>
  <c r="F55" i="7"/>
  <c r="BE135" i="7"/>
  <c r="BE139" i="7"/>
  <c r="BE143" i="7"/>
  <c r="BE159" i="7"/>
  <c r="BE167" i="7"/>
  <c r="BE214" i="7"/>
  <c r="BE217" i="7"/>
  <c r="BE260" i="7"/>
  <c r="BE264" i="7"/>
  <c r="BE272" i="7"/>
  <c r="BE207" i="7"/>
  <c r="J283" i="6"/>
  <c r="J69" i="6"/>
  <c r="BE103" i="7"/>
  <c r="BE129" i="7"/>
  <c r="BE211" i="7"/>
  <c r="BE124" i="7"/>
  <c r="BE147" i="7"/>
  <c r="BE248" i="7"/>
  <c r="J55" i="7"/>
  <c r="BE119" i="7"/>
  <c r="BE195" i="7"/>
  <c r="BE107" i="7"/>
  <c r="BE176" i="7"/>
  <c r="BE180" i="7"/>
  <c r="BE111" i="7"/>
  <c r="BE155" i="7"/>
  <c r="BE171" i="7"/>
  <c r="BE201" i="7"/>
  <c r="BE253" i="7"/>
  <c r="BE224" i="7"/>
  <c r="BE238" i="7"/>
  <c r="BE256" i="7"/>
  <c r="BE115" i="7"/>
  <c r="BE151" i="7"/>
  <c r="BE244" i="7"/>
  <c r="BE197" i="7"/>
  <c r="BE204" i="7"/>
  <c r="BE220" i="7"/>
  <c r="J83" i="6"/>
  <c r="BE96" i="6"/>
  <c r="BE108" i="6"/>
  <c r="BE116" i="6"/>
  <c r="BE165" i="6"/>
  <c r="BE213" i="6"/>
  <c r="E79" i="6"/>
  <c r="BE133" i="6"/>
  <c r="BE182" i="6"/>
  <c r="BE129" i="6"/>
  <c r="BE138" i="6"/>
  <c r="J500" i="5"/>
  <c r="J69" i="5"/>
  <c r="BE174" i="6"/>
  <c r="BE186" i="6"/>
  <c r="BE194" i="6"/>
  <c r="BE198" i="6"/>
  <c r="BE201" i="6"/>
  <c r="BE217" i="6"/>
  <c r="BE271" i="6"/>
  <c r="BE92" i="6"/>
  <c r="BE220" i="6"/>
  <c r="BE238" i="6"/>
  <c r="BE248" i="6"/>
  <c r="BE276" i="6"/>
  <c r="BE288" i="6"/>
  <c r="BE144" i="6"/>
  <c r="BE157" i="6"/>
  <c r="BE178" i="6"/>
  <c r="BE242" i="6"/>
  <c r="BE257" i="6"/>
  <c r="BE124" i="6"/>
  <c r="BE148" i="6"/>
  <c r="BE152" i="6"/>
  <c r="BE203" i="6"/>
  <c r="BE266" i="6"/>
  <c r="J55" i="6"/>
  <c r="BE104" i="6"/>
  <c r="BE161" i="6"/>
  <c r="BE223" i="6"/>
  <c r="BE226" i="6"/>
  <c r="BE234" i="6"/>
  <c r="BE244" i="6"/>
  <c r="BE252" i="6"/>
  <c r="BE262" i="6"/>
  <c r="BE279" i="6"/>
  <c r="BE284" i="6"/>
  <c r="BE169" i="6"/>
  <c r="BE190" i="6"/>
  <c r="BE230" i="6"/>
  <c r="BE100" i="6"/>
  <c r="BE120" i="6"/>
  <c r="F55" i="6"/>
  <c r="BE112" i="6"/>
  <c r="BE207" i="6"/>
  <c r="BE210" i="6"/>
  <c r="BE159" i="5"/>
  <c r="BE311" i="5"/>
  <c r="BE380" i="5"/>
  <c r="BE416" i="5"/>
  <c r="BE422" i="5"/>
  <c r="BE125" i="5"/>
  <c r="BE129" i="5"/>
  <c r="BE204" i="5"/>
  <c r="BE209" i="5"/>
  <c r="BE244" i="5"/>
  <c r="BE334" i="5"/>
  <c r="BE337" i="5"/>
  <c r="BE344" i="5"/>
  <c r="BE348" i="5"/>
  <c r="BE368" i="5"/>
  <c r="BE418" i="5"/>
  <c r="BE434" i="5"/>
  <c r="BE485" i="5"/>
  <c r="J465" i="4"/>
  <c r="J73" i="4" s="1"/>
  <c r="E48" i="5"/>
  <c r="BE176" i="5"/>
  <c r="BE187" i="5"/>
  <c r="BE192" i="5"/>
  <c r="BE253" i="5"/>
  <c r="BE286" i="5"/>
  <c r="BE292" i="5"/>
  <c r="BE301" i="5"/>
  <c r="BE395" i="5"/>
  <c r="BE426" i="5"/>
  <c r="BE442" i="5"/>
  <c r="BE446" i="5"/>
  <c r="BE122" i="5"/>
  <c r="BE153" i="5"/>
  <c r="BE196" i="5"/>
  <c r="BE235" i="5"/>
  <c r="BE239" i="5"/>
  <c r="BE241" i="5"/>
  <c r="BE307" i="5"/>
  <c r="BE317" i="5"/>
  <c r="BE356" i="5"/>
  <c r="BE377" i="5"/>
  <c r="BE408" i="5"/>
  <c r="BE430" i="5"/>
  <c r="BE468" i="5"/>
  <c r="BE108" i="5"/>
  <c r="BE166" i="5"/>
  <c r="BE180" i="5"/>
  <c r="BE276" i="5"/>
  <c r="BE320" i="5"/>
  <c r="BE97" i="5"/>
  <c r="BE104" i="5"/>
  <c r="BE148" i="5"/>
  <c r="BE200" i="5"/>
  <c r="BE221" i="5"/>
  <c r="BE288" i="5"/>
  <c r="BE305" i="5"/>
  <c r="BE374" i="5"/>
  <c r="BE458" i="5"/>
  <c r="BE464" i="5"/>
  <c r="BE473" i="5"/>
  <c r="BE510" i="5"/>
  <c r="BE520" i="5"/>
  <c r="J52" i="5"/>
  <c r="BE101" i="5"/>
  <c r="BE119" i="5"/>
  <c r="BE184" i="5"/>
  <c r="BE233" i="5"/>
  <c r="BE259" i="5"/>
  <c r="BE295" i="5"/>
  <c r="BE326" i="5"/>
  <c r="BE482" i="5"/>
  <c r="BE516" i="5"/>
  <c r="BE524" i="5"/>
  <c r="F91" i="5"/>
  <c r="BE144" i="5"/>
  <c r="BE227" i="5"/>
  <c r="BE256" i="5"/>
  <c r="BE266" i="5"/>
  <c r="BE274" i="5"/>
  <c r="BE282" i="5"/>
  <c r="BE298" i="5"/>
  <c r="BE339" i="5"/>
  <c r="BE350" i="5"/>
  <c r="BE386" i="5"/>
  <c r="BE454" i="5"/>
  <c r="BE460" i="5"/>
  <c r="BE501" i="5"/>
  <c r="J55" i="5"/>
  <c r="BE112" i="5"/>
  <c r="BE133" i="5"/>
  <c r="BE169" i="5"/>
  <c r="BE213" i="5"/>
  <c r="BE342" i="5"/>
  <c r="BE366" i="5"/>
  <c r="BE477" i="5"/>
  <c r="BE493" i="5"/>
  <c r="BE537" i="5"/>
  <c r="BE139" i="5"/>
  <c r="BE229" i="5"/>
  <c r="BE399" i="5"/>
  <c r="BE505" i="5"/>
  <c r="BE332" i="5"/>
  <c r="BE360" i="5"/>
  <c r="BE362" i="5"/>
  <c r="BE393" i="5"/>
  <c r="BE401" i="5"/>
  <c r="BE438" i="5"/>
  <c r="BE448" i="5"/>
  <c r="BE489" i="5"/>
  <c r="BE496" i="5"/>
  <c r="BE115" i="5"/>
  <c r="BE223" i="5"/>
  <c r="BE250" i="5"/>
  <c r="BE269" i="5"/>
  <c r="BE271" i="5"/>
  <c r="BE280" i="5"/>
  <c r="BE323" i="5"/>
  <c r="BE328" i="5"/>
  <c r="BE354" i="5"/>
  <c r="BE384" i="5"/>
  <c r="BE414" i="5"/>
  <c r="BE389" i="5"/>
  <c r="BE410" i="5"/>
  <c r="BE313" i="5"/>
  <c r="BE370" i="5"/>
  <c r="BE452" i="5"/>
  <c r="BE217" i="5"/>
  <c r="BE247" i="5"/>
  <c r="BE263" i="5"/>
  <c r="BE404" i="5"/>
  <c r="BE529" i="5"/>
  <c r="BE533" i="5"/>
  <c r="E83" i="4"/>
  <c r="BE142" i="4"/>
  <c r="BE159" i="4"/>
  <c r="BE250" i="4"/>
  <c r="BE377" i="4"/>
  <c r="BE409" i="4"/>
  <c r="BE428" i="4"/>
  <c r="BE218" i="4"/>
  <c r="BE234" i="4"/>
  <c r="BE244" i="4"/>
  <c r="BE337" i="4"/>
  <c r="BE361" i="4"/>
  <c r="BE329" i="4"/>
  <c r="BE381" i="4"/>
  <c r="BE413" i="4"/>
  <c r="BE416" i="4"/>
  <c r="BE435" i="4"/>
  <c r="BE200" i="4"/>
  <c r="BE347" i="4"/>
  <c r="BE353" i="4"/>
  <c r="BE443" i="4"/>
  <c r="BE108" i="4"/>
  <c r="BE228" i="4"/>
  <c r="BE287" i="4"/>
  <c r="BE331" i="4"/>
  <c r="BE349" i="4"/>
  <c r="BE365" i="4"/>
  <c r="BE422" i="4"/>
  <c r="BE425" i="4"/>
  <c r="BE447" i="4"/>
  <c r="BE454" i="4"/>
  <c r="F55" i="4"/>
  <c r="BE96" i="4"/>
  <c r="BE112" i="4"/>
  <c r="BE116" i="4"/>
  <c r="BE138" i="4"/>
  <c r="BE175" i="4"/>
  <c r="BE221" i="4"/>
  <c r="BE316" i="4"/>
  <c r="BE341" i="4"/>
  <c r="BE343" i="4"/>
  <c r="BE373" i="4"/>
  <c r="BE383" i="4"/>
  <c r="BE387" i="4"/>
  <c r="BE458" i="4"/>
  <c r="BE461" i="4"/>
  <c r="BK147" i="3"/>
  <c r="J147" i="3"/>
  <c r="J67" i="3"/>
  <c r="J52" i="4"/>
  <c r="J55" i="4"/>
  <c r="BE100" i="4"/>
  <c r="BE125" i="4"/>
  <c r="BE129" i="4"/>
  <c r="BE179" i="4"/>
  <c r="BE183" i="4"/>
  <c r="BE187" i="4"/>
  <c r="BE230" i="4"/>
  <c r="BE236" i="4"/>
  <c r="BE269" i="4"/>
  <c r="BE275" i="4"/>
  <c r="BE281" i="4"/>
  <c r="BE293" i="4"/>
  <c r="BE299" i="4"/>
  <c r="BE470" i="4"/>
  <c r="BE466" i="4"/>
  <c r="BE474" i="4"/>
  <c r="BE133" i="4"/>
  <c r="BE153" i="4"/>
  <c r="BE171" i="4"/>
  <c r="BE204" i="4"/>
  <c r="BE214" i="4"/>
  <c r="BE405" i="4"/>
  <c r="BE398" i="4"/>
  <c r="BE104" i="4"/>
  <c r="BE209" i="4"/>
  <c r="BE240" i="4"/>
  <c r="BE259" i="4"/>
  <c r="BE305" i="4"/>
  <c r="BE312" i="4"/>
  <c r="BE320" i="4"/>
  <c r="BE325" i="4"/>
  <c r="BE369" i="4"/>
  <c r="BE162" i="4"/>
  <c r="BE246" i="4"/>
  <c r="BE252" i="4"/>
  <c r="BE289" i="4"/>
  <c r="BE277" i="4"/>
  <c r="BE283" i="4"/>
  <c r="BE357" i="4"/>
  <c r="BE389" i="4"/>
  <c r="BE392" i="4"/>
  <c r="BE402" i="4"/>
  <c r="BE451" i="4"/>
  <c r="BE147" i="4"/>
  <c r="BE192" i="4"/>
  <c r="BE224" i="4"/>
  <c r="BE256" i="4"/>
  <c r="BE263" i="4"/>
  <c r="BE265" i="4"/>
  <c r="BE271" i="4"/>
  <c r="BE295" i="4"/>
  <c r="BE301" i="4"/>
  <c r="BE309" i="4"/>
  <c r="BE322" i="4"/>
  <c r="BE335" i="4"/>
  <c r="BE420" i="4"/>
  <c r="BE439" i="4"/>
  <c r="BE431" i="4"/>
  <c r="J408" i="2"/>
  <c r="J68" i="2" s="1"/>
  <c r="J55" i="3"/>
  <c r="F55" i="3"/>
  <c r="BE108" i="3"/>
  <c r="E78" i="3"/>
  <c r="J82" i="3"/>
  <c r="J93" i="2"/>
  <c r="J61" i="2"/>
  <c r="BE112" i="3"/>
  <c r="BE125" i="3"/>
  <c r="BE133" i="3"/>
  <c r="BE143" i="3"/>
  <c r="BE149" i="3"/>
  <c r="BE91" i="3"/>
  <c r="BE116" i="3"/>
  <c r="BE130" i="3"/>
  <c r="BE99" i="3"/>
  <c r="BE121" i="3"/>
  <c r="BE95" i="3"/>
  <c r="BE139" i="3"/>
  <c r="BE104" i="3"/>
  <c r="BE122" i="2"/>
  <c r="BE176" i="2"/>
  <c r="BE187" i="2"/>
  <c r="BE193" i="2"/>
  <c r="BE225" i="2"/>
  <c r="BE279" i="2"/>
  <c r="BE375" i="2"/>
  <c r="BE385" i="2"/>
  <c r="BE371" i="2"/>
  <c r="BE393" i="2"/>
  <c r="E81" i="2"/>
  <c r="F88" i="2"/>
  <c r="BE190" i="2"/>
  <c r="BE208" i="2"/>
  <c r="BE234" i="2"/>
  <c r="BE242" i="2"/>
  <c r="BE305" i="2"/>
  <c r="BE326" i="2"/>
  <c r="BE332" i="2"/>
  <c r="BE320" i="2"/>
  <c r="BE324" i="2"/>
  <c r="BE335" i="2"/>
  <c r="BE365" i="2"/>
  <c r="BE432" i="2"/>
  <c r="J88" i="2"/>
  <c r="BE139" i="2"/>
  <c r="BE155" i="2"/>
  <c r="BE159" i="2"/>
  <c r="BE254" i="2"/>
  <c r="BE276" i="2"/>
  <c r="BE342" i="2"/>
  <c r="BE355" i="2"/>
  <c r="BE363" i="2"/>
  <c r="BE404" i="2"/>
  <c r="BE409" i="2"/>
  <c r="BE419" i="2"/>
  <c r="BE423" i="2"/>
  <c r="BE311" i="2"/>
  <c r="BE390" i="2"/>
  <c r="BE401" i="2"/>
  <c r="BE428" i="2"/>
  <c r="BE163" i="2"/>
  <c r="BE213" i="2"/>
  <c r="BE263" i="2"/>
  <c r="BE294" i="2"/>
  <c r="BE309" i="2"/>
  <c r="BE315" i="2"/>
  <c r="BE317" i="2"/>
  <c r="BE98" i="2"/>
  <c r="BE106" i="2"/>
  <c r="BE110" i="2"/>
  <c r="BE147" i="2"/>
  <c r="BE151" i="2"/>
  <c r="BE201" i="2"/>
  <c r="BE205" i="2"/>
  <c r="BE260" i="2"/>
  <c r="BE377" i="2"/>
  <c r="J52" i="2"/>
  <c r="BE134" i="2"/>
  <c r="BE167" i="2"/>
  <c r="BE217" i="2"/>
  <c r="BE238" i="2"/>
  <c r="BE288" i="2"/>
  <c r="BE297" i="2"/>
  <c r="BE130" i="2"/>
  <c r="BE143" i="2"/>
  <c r="BE172" i="2"/>
  <c r="BE181" i="2"/>
  <c r="BE252" i="2"/>
  <c r="BE273" i="2"/>
  <c r="BE292" i="2"/>
  <c r="BE258" i="2"/>
  <c r="BE282" i="2"/>
  <c r="BE303" i="2"/>
  <c r="BE102" i="2"/>
  <c r="BE118" i="2"/>
  <c r="BE137" i="2"/>
  <c r="BE197" i="2"/>
  <c r="BE265" i="2"/>
  <c r="BE285" i="2"/>
  <c r="BE338" i="2"/>
  <c r="BE347" i="2"/>
  <c r="BE415" i="2"/>
  <c r="BE94" i="2"/>
  <c r="BE126" i="2"/>
  <c r="BE221" i="2"/>
  <c r="BE246" i="2"/>
  <c r="BE248" i="2"/>
  <c r="BE299" i="2"/>
  <c r="BE328" i="2"/>
  <c r="BE344" i="2"/>
  <c r="BE359" i="2"/>
  <c r="BE369" i="2"/>
  <c r="BE114" i="2"/>
  <c r="BE230" i="2"/>
  <c r="BE269" i="2"/>
  <c r="BE351" i="2"/>
  <c r="BE381" i="2"/>
  <c r="BE397" i="2"/>
  <c r="F36" i="8"/>
  <c r="BC61" i="1"/>
  <c r="F37" i="3"/>
  <c r="BD56" i="1"/>
  <c r="F35" i="2"/>
  <c r="BB55" i="1"/>
  <c r="F34" i="10"/>
  <c r="BA63" i="1"/>
  <c r="J34" i="12"/>
  <c r="AW65" i="1" s="1"/>
  <c r="F36" i="14"/>
  <c r="BC67" i="1" s="1"/>
  <c r="F36" i="12"/>
  <c r="BC65" i="1"/>
  <c r="F37" i="14"/>
  <c r="BD67" i="1"/>
  <c r="J34" i="4"/>
  <c r="AW57" i="1"/>
  <c r="J34" i="13"/>
  <c r="AW66" i="1"/>
  <c r="F34" i="5"/>
  <c r="BA58" i="1"/>
  <c r="F37" i="5"/>
  <c r="BD58" i="1"/>
  <c r="J34" i="11"/>
  <c r="AW64" i="1" s="1"/>
  <c r="F34" i="4"/>
  <c r="BA57" i="1" s="1"/>
  <c r="F34" i="13"/>
  <c r="BA66" i="1"/>
  <c r="F37" i="4"/>
  <c r="BD57" i="1"/>
  <c r="F37" i="2"/>
  <c r="BD55" i="1"/>
  <c r="F37" i="8"/>
  <c r="BD61" i="1"/>
  <c r="F37" i="7"/>
  <c r="BD60" i="1"/>
  <c r="F35" i="3"/>
  <c r="BB56" i="1"/>
  <c r="F34" i="12"/>
  <c r="BA65" i="1" s="1"/>
  <c r="F36" i="7"/>
  <c r="BC60" i="1" s="1"/>
  <c r="F34" i="9"/>
  <c r="BA62" i="1"/>
  <c r="F37" i="13"/>
  <c r="BD66" i="1"/>
  <c r="F37" i="11"/>
  <c r="BD64" i="1"/>
  <c r="F36" i="13"/>
  <c r="BC66" i="1"/>
  <c r="F34" i="6"/>
  <c r="BA59" i="1"/>
  <c r="F35" i="4"/>
  <c r="BB57" i="1"/>
  <c r="J34" i="8"/>
  <c r="AW61" i="1" s="1"/>
  <c r="F36" i="4"/>
  <c r="BC57" i="1" s="1"/>
  <c r="J34" i="10"/>
  <c r="AW63" i="1"/>
  <c r="F34" i="7"/>
  <c r="BA60" i="1"/>
  <c r="J34" i="6"/>
  <c r="AW59" i="1"/>
  <c r="F35" i="8"/>
  <c r="BB61" i="1"/>
  <c r="J33" i="9"/>
  <c r="AV62" i="1"/>
  <c r="AT62" i="1"/>
  <c r="F36" i="11"/>
  <c r="BC64" i="1" s="1"/>
  <c r="J34" i="5"/>
  <c r="AW58" i="1"/>
  <c r="F35" i="6"/>
  <c r="BB59" i="1"/>
  <c r="F34" i="11"/>
  <c r="BA64" i="1" s="1"/>
  <c r="F34" i="14"/>
  <c r="BA67" i="1"/>
  <c r="F36" i="6"/>
  <c r="BC59" i="1"/>
  <c r="F36" i="3"/>
  <c r="BC56" i="1"/>
  <c r="F37" i="10"/>
  <c r="BD63" i="1"/>
  <c r="F35" i="11"/>
  <c r="BB64" i="1" s="1"/>
  <c r="F36" i="5"/>
  <c r="BC58" i="1"/>
  <c r="F37" i="12"/>
  <c r="BD65" i="1"/>
  <c r="F35" i="13"/>
  <c r="BB66" i="1" s="1"/>
  <c r="F34" i="2"/>
  <c r="BA55" i="1"/>
  <c r="F35" i="14"/>
  <c r="BB67" i="1"/>
  <c r="F36" i="10"/>
  <c r="BC63" i="1"/>
  <c r="J34" i="14"/>
  <c r="AW67" i="1"/>
  <c r="F35" i="7"/>
  <c r="BB60" i="1" s="1"/>
  <c r="F37" i="6"/>
  <c r="BD59" i="1"/>
  <c r="F35" i="12"/>
  <c r="BB65" i="1"/>
  <c r="F36" i="2"/>
  <c r="BC55" i="1" s="1"/>
  <c r="F35" i="5"/>
  <c r="BB58" i="1"/>
  <c r="J34" i="2"/>
  <c r="AW55" i="1"/>
  <c r="J34" i="3"/>
  <c r="AW56" i="1"/>
  <c r="J34" i="7"/>
  <c r="AW60" i="1"/>
  <c r="F34" i="8"/>
  <c r="BA61" i="1" s="1"/>
  <c r="F34" i="3"/>
  <c r="BA56" i="1"/>
  <c r="F35" i="10"/>
  <c r="BB63" i="1"/>
  <c r="R88" i="7" l="1"/>
  <c r="R91" i="2"/>
  <c r="BK90" i="8"/>
  <c r="BK89" i="8" s="1"/>
  <c r="J89" i="8" s="1"/>
  <c r="J30" i="8" s="1"/>
  <c r="AG61" i="1" s="1"/>
  <c r="BK254" i="10"/>
  <c r="J254" i="10" s="1"/>
  <c r="J68" i="10" s="1"/>
  <c r="BK413" i="2"/>
  <c r="J413" i="2" s="1"/>
  <c r="J69" i="2" s="1"/>
  <c r="BK94" i="4"/>
  <c r="J94" i="4" s="1"/>
  <c r="J60" i="4" s="1"/>
  <c r="R90" i="12"/>
  <c r="R94" i="10"/>
  <c r="R95" i="5"/>
  <c r="R96" i="11"/>
  <c r="T89" i="7"/>
  <c r="T88" i="7"/>
  <c r="R254" i="10"/>
  <c r="P396" i="4"/>
  <c r="P93" i="4" s="1"/>
  <c r="AU57" i="1" s="1"/>
  <c r="R90" i="6"/>
  <c r="R89" i="6"/>
  <c r="R212" i="4"/>
  <c r="R93" i="4" s="1"/>
  <c r="T92" i="2"/>
  <c r="T254" i="10"/>
  <c r="R514" i="5"/>
  <c r="P94" i="4"/>
  <c r="BK527" i="11"/>
  <c r="J527" i="11"/>
  <c r="J69" i="11"/>
  <c r="T94" i="4"/>
  <c r="T93" i="4"/>
  <c r="R89" i="3"/>
  <c r="R88" i="3"/>
  <c r="T85" i="14"/>
  <c r="T84" i="14" s="1"/>
  <c r="P90" i="6"/>
  <c r="P89" i="6"/>
  <c r="AU59" i="1"/>
  <c r="BK96" i="11"/>
  <c r="J96" i="11"/>
  <c r="J60" i="11"/>
  <c r="P85" i="14"/>
  <c r="P84" i="14"/>
  <c r="AU67" i="1"/>
  <c r="R85" i="14"/>
  <c r="R84" i="14"/>
  <c r="P94" i="10"/>
  <c r="P92" i="2"/>
  <c r="P91" i="2"/>
  <c r="AU55" i="1"/>
  <c r="P514" i="5"/>
  <c r="P94" i="5" s="1"/>
  <c r="AU58" i="1" s="1"/>
  <c r="R90" i="8"/>
  <c r="R89" i="8"/>
  <c r="T527" i="11"/>
  <c r="BK90" i="6"/>
  <c r="J90" i="6"/>
  <c r="J60" i="6"/>
  <c r="P115" i="12"/>
  <c r="P90" i="12"/>
  <c r="AU65" i="1"/>
  <c r="P90" i="8"/>
  <c r="P89" i="8"/>
  <c r="AU61" i="1"/>
  <c r="BK92" i="2"/>
  <c r="J92" i="2" s="1"/>
  <c r="J60" i="2" s="1"/>
  <c r="P254" i="10"/>
  <c r="R527" i="11"/>
  <c r="BK431" i="13"/>
  <c r="J431" i="13"/>
  <c r="J69" i="13"/>
  <c r="R93" i="13"/>
  <c r="R92" i="13"/>
  <c r="P93" i="13"/>
  <c r="P92" i="13"/>
  <c r="AU66" i="1"/>
  <c r="T94" i="10"/>
  <c r="T93" i="10"/>
  <c r="P89" i="3"/>
  <c r="P88" i="3"/>
  <c r="AU56" i="1" s="1"/>
  <c r="P89" i="7"/>
  <c r="P88" i="7"/>
  <c r="AU60" i="1"/>
  <c r="T90" i="6"/>
  <c r="T89" i="6"/>
  <c r="T90" i="12"/>
  <c r="T96" i="11"/>
  <c r="T95" i="11"/>
  <c r="T413" i="2"/>
  <c r="T93" i="13"/>
  <c r="T92" i="13"/>
  <c r="BK91" i="12"/>
  <c r="BK90" i="12" s="1"/>
  <c r="J90" i="12" s="1"/>
  <c r="J30" i="12" s="1"/>
  <c r="AG65" i="1" s="1"/>
  <c r="J91" i="12"/>
  <c r="J60" i="12"/>
  <c r="J417" i="13"/>
  <c r="J68" i="13" s="1"/>
  <c r="BK85" i="14"/>
  <c r="J85" i="14"/>
  <c r="J60" i="14"/>
  <c r="J93" i="13"/>
  <c r="J60" i="13"/>
  <c r="BK95" i="11"/>
  <c r="J95" i="11"/>
  <c r="J30" i="11" s="1"/>
  <c r="AG64" i="1" s="1"/>
  <c r="BK93" i="10"/>
  <c r="J93" i="10"/>
  <c r="J30" i="10" s="1"/>
  <c r="AG63" i="1" s="1"/>
  <c r="J94" i="10"/>
  <c r="J60" i="10"/>
  <c r="BK81" i="9"/>
  <c r="J81" i="9"/>
  <c r="J59" i="9" s="1"/>
  <c r="J90" i="8"/>
  <c r="J60" i="8"/>
  <c r="BK88" i="7"/>
  <c r="J88" i="7"/>
  <c r="J30" i="7" s="1"/>
  <c r="AG60" i="1" s="1"/>
  <c r="BK94" i="5"/>
  <c r="J94" i="5"/>
  <c r="J59" i="5"/>
  <c r="BK93" i="4"/>
  <c r="J93" i="4"/>
  <c r="J59" i="4"/>
  <c r="BK88" i="3"/>
  <c r="J88" i="3"/>
  <c r="J59" i="3"/>
  <c r="J89" i="3"/>
  <c r="J60" i="3" s="1"/>
  <c r="F33" i="2"/>
  <c r="AZ55" i="1"/>
  <c r="F33" i="12"/>
  <c r="AZ65" i="1"/>
  <c r="F33" i="14"/>
  <c r="AZ67" i="1"/>
  <c r="BB54" i="1"/>
  <c r="AX54" i="1"/>
  <c r="F33" i="4"/>
  <c r="AZ57" i="1" s="1"/>
  <c r="BD54" i="1"/>
  <c r="W33" i="1"/>
  <c r="J33" i="10"/>
  <c r="AV63" i="1"/>
  <c r="AT63" i="1"/>
  <c r="J33" i="7"/>
  <c r="AV60" i="1"/>
  <c r="AT60" i="1"/>
  <c r="F33" i="3"/>
  <c r="AZ56" i="1"/>
  <c r="F33" i="13"/>
  <c r="AZ66" i="1" s="1"/>
  <c r="F33" i="5"/>
  <c r="AZ58" i="1"/>
  <c r="J33" i="4"/>
  <c r="AV57" i="1" s="1"/>
  <c r="AT57" i="1" s="1"/>
  <c r="F33" i="6"/>
  <c r="AZ59" i="1"/>
  <c r="F33" i="7"/>
  <c r="AZ60" i="1"/>
  <c r="J33" i="2"/>
  <c r="AV55" i="1"/>
  <c r="AT55" i="1"/>
  <c r="F33" i="10"/>
  <c r="AZ63" i="1"/>
  <c r="J33" i="13"/>
  <c r="AV66" i="1"/>
  <c r="AT66" i="1"/>
  <c r="J33" i="3"/>
  <c r="AV56" i="1" s="1"/>
  <c r="AT56" i="1" s="1"/>
  <c r="F33" i="8"/>
  <c r="AZ61" i="1"/>
  <c r="F33" i="9"/>
  <c r="AZ62" i="1"/>
  <c r="F33" i="11"/>
  <c r="AZ64" i="1"/>
  <c r="J33" i="5"/>
  <c r="AV58" i="1" s="1"/>
  <c r="AT58" i="1" s="1"/>
  <c r="BC54" i="1"/>
  <c r="W32" i="1"/>
  <c r="J33" i="6"/>
  <c r="AV59" i="1"/>
  <c r="AT59" i="1"/>
  <c r="BA54" i="1"/>
  <c r="AW54" i="1" s="1"/>
  <c r="AK30" i="1" s="1"/>
  <c r="J33" i="14"/>
  <c r="AV67" i="1"/>
  <c r="AT67" i="1"/>
  <c r="J33" i="12"/>
  <c r="AV65" i="1"/>
  <c r="AT65" i="1" s="1"/>
  <c r="J33" i="8"/>
  <c r="AV61" i="1"/>
  <c r="AT61" i="1"/>
  <c r="J33" i="11"/>
  <c r="AV64" i="1"/>
  <c r="AT64" i="1"/>
  <c r="BK91" i="2" l="1"/>
  <c r="J91" i="2" s="1"/>
  <c r="J30" i="2" s="1"/>
  <c r="AG55" i="1" s="1"/>
  <c r="P93" i="10"/>
  <c r="AU63" i="1"/>
  <c r="T91" i="2"/>
  <c r="R95" i="11"/>
  <c r="R94" i="5"/>
  <c r="R93" i="10"/>
  <c r="BK89" i="6"/>
  <c r="J89" i="6"/>
  <c r="J59" i="6"/>
  <c r="BK92" i="13"/>
  <c r="J92" i="13"/>
  <c r="J59" i="13" s="1"/>
  <c r="BK84" i="14"/>
  <c r="J84" i="14"/>
  <c r="J30" i="14" s="1"/>
  <c r="AG67" i="1" s="1"/>
  <c r="AN65" i="1"/>
  <c r="J59" i="12"/>
  <c r="AN64" i="1"/>
  <c r="J59" i="11"/>
  <c r="J39" i="12"/>
  <c r="AN63" i="1"/>
  <c r="J59" i="10"/>
  <c r="J39" i="11"/>
  <c r="J39" i="10"/>
  <c r="AN61" i="1"/>
  <c r="J59" i="8"/>
  <c r="AN60" i="1"/>
  <c r="J59" i="7"/>
  <c r="J39" i="8"/>
  <c r="J39" i="7"/>
  <c r="AN55" i="1"/>
  <c r="J59" i="2"/>
  <c r="J39" i="2"/>
  <c r="AZ54" i="1"/>
  <c r="W29" i="1"/>
  <c r="J30" i="3"/>
  <c r="AG56" i="1"/>
  <c r="W30" i="1"/>
  <c r="J30" i="4"/>
  <c r="AG57" i="1"/>
  <c r="AN57" i="1"/>
  <c r="J30" i="9"/>
  <c r="AG62" i="1"/>
  <c r="AN62" i="1"/>
  <c r="W31" i="1"/>
  <c r="AY54" i="1"/>
  <c r="J30" i="5"/>
  <c r="AG58" i="1"/>
  <c r="AN58" i="1"/>
  <c r="AU54" i="1"/>
  <c r="J39" i="14" l="1"/>
  <c r="J59" i="14"/>
  <c r="J39" i="9"/>
  <c r="J39" i="5"/>
  <c r="J39" i="4"/>
  <c r="J39" i="3"/>
  <c r="AN56" i="1"/>
  <c r="AN67" i="1"/>
  <c r="J30" i="13"/>
  <c r="AG66" i="1"/>
  <c r="AN66" i="1"/>
  <c r="AV54" i="1"/>
  <c r="AK29" i="1"/>
  <c r="J30" i="6"/>
  <c r="AG59" i="1"/>
  <c r="AN59" i="1"/>
  <c r="J39" i="6" l="1"/>
  <c r="J39" i="13"/>
  <c r="AG54" i="1"/>
  <c r="AK26" i="1"/>
  <c r="AT54" i="1"/>
  <c r="AN54" i="1" l="1"/>
  <c r="AK35" i="1"/>
</calcChain>
</file>

<file path=xl/sharedStrings.xml><?xml version="1.0" encoding="utf-8"?>
<sst xmlns="http://schemas.openxmlformats.org/spreadsheetml/2006/main" count="30318" uniqueCount="3598">
  <si>
    <t>Export Komplet</t>
  </si>
  <si>
    <t>VZ</t>
  </si>
  <si>
    <t>2.0</t>
  </si>
  <si>
    <t>ZAMOK</t>
  </si>
  <si>
    <t>False</t>
  </si>
  <si>
    <t>{3831178c-4451-46ec-b4ae-1e17ed366269}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</si>
  <si>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</si>
  <si>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</si>
  <si>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</si>
  <si>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</si>
  <si>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</si>
  <si>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</si>
  <si>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</si>
  <si>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</si>
  <si>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20250505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</si>
  <si>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</si>
  <si>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</si>
  <si>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Vodovod Tošovice II. Etapa</t>
  </si>
  <si>
    <t>KSO:</t>
  </si>
  <si>
    <t/>
  </si>
  <si>
    <t>CC-CZ:</t>
  </si>
  <si>
    <t>Místo:</t>
  </si>
  <si>
    <t>Odry</t>
  </si>
  <si>
    <t>Datum:</t>
  </si>
  <si>
    <t>5. 5. 2025</t>
  </si>
  <si>
    <t>Zadavatel:</t>
  </si>
  <si>
    <t>IČ:</t>
  </si>
  <si>
    <t>00298221</t>
  </si>
  <si>
    <t>Město Odry</t>
  </si>
  <si>
    <t>DIČ:</t>
  </si>
  <si>
    <t>CZ00298221</t>
  </si>
  <si>
    <t>Účastník:</t>
  </si>
  <si>
    <t>Vyplň údaj</t>
  </si>
  <si>
    <t>Projektant:</t>
  </si>
  <si>
    <t>05511071</t>
  </si>
  <si>
    <t>Hydroelko, s.r.o.</t>
  </si>
  <si>
    <t>CZ05511071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</si>
  <si>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</si>
  <si>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</si>
  <si>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</si>
  <si>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</si>
  <si>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</si>
  <si>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</si>
  <si>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</si>
  <si>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</si>
  <si>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</si>
  <si>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</si>
  <si>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</si>
  <si>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</si>
  <si>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</si>
  <si>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</si>
  <si>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</si>
  <si>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</si>
  <si>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</si>
  <si>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</si>
  <si>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</si>
  <si>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</si>
  <si>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</si>
  <si>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</si>
  <si>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</si>
  <si>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</si>
  <si>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</si>
  <si>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</si>
  <si>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</si>
  <si>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</si>
  <si>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</si>
  <si>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</si>
  <si>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</si>
  <si>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</si>
  <si>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</si>
  <si>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</si>
  <si>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</si>
  <si>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</si>
  <si>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</si>
  <si>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</si>
  <si>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</si>
  <si>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</si>
  <si>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</si>
  <si>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</si>
  <si>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</si>
  <si>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</si>
  <si>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01.1.5</t>
  </si>
  <si>
    <t>IO 01 - Vodovodní případěč 2 - st. 903,61 - 2692,01 m (bez komunikace)</t>
  </si>
  <si>
    <t>ING</t>
  </si>
  <si>
    <t>1</t>
  </si>
  <si>
    <t>{46ec57a9-0293-457c-9b0c-df3cd6cc7986}</t>
  </si>
  <si>
    <t>2</t>
  </si>
  <si>
    <t>01.1.6</t>
  </si>
  <si>
    <t>Komunikace v rámci trasy IO 01 - Vodovodní přívaděč 2 - st. 903,61 - 2411,5 m (Vod. řad A, kabely)</t>
  </si>
  <si>
    <t>STA</t>
  </si>
  <si>
    <t>{ab8ae7a9-018f-4466-95e3-882e0e3a44de}</t>
  </si>
  <si>
    <t>01.1.7</t>
  </si>
  <si>
    <t>IO 01 - Vodovodní přivaděče - Silnoproud a slaboproud</t>
  </si>
  <si>
    <t>{d61db453-1167-48b1-8b82-bd90fcc59b1f}</t>
  </si>
  <si>
    <t>01.2.1</t>
  </si>
  <si>
    <t>IO 02 - Distribuční vodovodní řady - Vodovodní řad A</t>
  </si>
  <si>
    <t>{e695f8de-b043-4a98-a09b-5ebe1c0e4316}</t>
  </si>
  <si>
    <t>01.2.2</t>
  </si>
  <si>
    <t>IO 02 - Distribuční vodovodní řady - Vodovodní řad A1</t>
  </si>
  <si>
    <t>{3f196232-67cd-4ca6-995b-dc4935e82ddd}</t>
  </si>
  <si>
    <t>01.2.3</t>
  </si>
  <si>
    <t>IO 02 - Distribuční vodovodní řady - Vodovodní řad A2</t>
  </si>
  <si>
    <t>{8b025dab-6f8d-4297-8489-afad1dba761d}</t>
  </si>
  <si>
    <t>01.2.4</t>
  </si>
  <si>
    <t>IO 02 - Distribuční vodovodní řady - Vodovodní řad B</t>
  </si>
  <si>
    <t>{440ba60e-efa0-4780-84c3-5330affae37f}</t>
  </si>
  <si>
    <t>02.1.3</t>
  </si>
  <si>
    <t>SO 01 - Stavební úprava přečerpávací stanice - Elektrické vystrojení</t>
  </si>
  <si>
    <t>{65d61595-8833-4c81-8029-d092826792bb}</t>
  </si>
  <si>
    <t>02.2.1</t>
  </si>
  <si>
    <t>SO 02 - Stavební úprava vodojemu - stavební část</t>
  </si>
  <si>
    <t>{7b0e7f0e-5e6a-480a-a1c7-5b687786ad9a}</t>
  </si>
  <si>
    <t>02.2.2</t>
  </si>
  <si>
    <t>SO 02 - Stavební úprava vodojemu - Technické vystrojení</t>
  </si>
  <si>
    <t>{2a57fa25-7c60-4f03-aa6e-a846c6d85cf8}</t>
  </si>
  <si>
    <t>02.2.3</t>
  </si>
  <si>
    <t>SO 02 - Stavební úprava vodojemu - Elektrické vystrojení</t>
  </si>
  <si>
    <t>{7b7ed962-cedc-47ae-a3a8-aa01855e7487}</t>
  </si>
  <si>
    <t>03</t>
  </si>
  <si>
    <t>Dočasné zajištění distribuce vody po dobu výstavby a zajištění stávajícího vodovodu</t>
  </si>
  <si>
    <t>{72942f3e-5433-47b5-9fe1-299c3659c36f}</t>
  </si>
  <si>
    <t>05</t>
  </si>
  <si>
    <t>Vedlejší rozpočtové náklady</t>
  </si>
  <si>
    <t>{49f08d36-dd04-419b-80c3-f5dee29e58ee}</t>
  </si>
  <si>
    <t>L02</t>
  </si>
  <si>
    <t>Lože</t>
  </si>
  <si>
    <t>125,19</t>
  </si>
  <si>
    <t>OB01</t>
  </si>
  <si>
    <t>OBSYP</t>
  </si>
  <si>
    <t>1,249</t>
  </si>
  <si>
    <t>KRYCÍ LIST SOUPISU PRACÍ</t>
  </si>
  <si>
    <t>OB02</t>
  </si>
  <si>
    <t>495,043</t>
  </si>
  <si>
    <t>ODVOZ</t>
  </si>
  <si>
    <t>1271,1</t>
  </si>
  <si>
    <t>or02</t>
  </si>
  <si>
    <t>Ornice</t>
  </si>
  <si>
    <t>541</t>
  </si>
  <si>
    <t>POT01</t>
  </si>
  <si>
    <t>Potrubí</t>
  </si>
  <si>
    <t>1788,43</t>
  </si>
  <si>
    <t>Objekt:</t>
  </si>
  <si>
    <t>VYK01</t>
  </si>
  <si>
    <t>Hloubění rýhy</t>
  </si>
  <si>
    <t>2,608</t>
  </si>
  <si>
    <t>01.1.5 - IO 01 - Vodovodní případěč 2 - st. 903,61 - 2692,01 m (bez komunikace)</t>
  </si>
  <si>
    <t>VYK02</t>
  </si>
  <si>
    <t>Výkop</t>
  </si>
  <si>
    <t>1715,016</t>
  </si>
  <si>
    <t>VYK04</t>
  </si>
  <si>
    <t>134,4</t>
  </si>
  <si>
    <t>VYK05</t>
  </si>
  <si>
    <t>17,5</t>
  </si>
  <si>
    <t>ZAS01</t>
  </si>
  <si>
    <t>Zásyp pod úrovni pláně komunikace tl. 300 mm</t>
  </si>
  <si>
    <t>307,045</t>
  </si>
  <si>
    <t>ZÁSYP</t>
  </si>
  <si>
    <t>1248,042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</si>
  <si>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</si>
  <si>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</si>
  <si>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</si>
  <si>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</si>
  <si>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</si>
  <si>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</si>
  <si>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</si>
  <si>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</si>
  <si>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</si>
  <si>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</si>
  <si>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</si>
  <si>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</si>
  <si>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</si>
  <si>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</si>
  <si>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</si>
  <si>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</si>
  <si>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</si>
  <si>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</si>
  <si>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</si>
  <si>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</si>
  <si>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</si>
  <si>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</si>
  <si>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</si>
  <si>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</si>
  <si>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</si>
  <si>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</si>
  <si>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</si>
  <si>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</si>
  <si>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</si>
  <si>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</si>
  <si>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</si>
  <si>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</si>
  <si>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</si>
  <si>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</si>
  <si>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</si>
  <si>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</si>
  <si>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</si>
  <si>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4</t>
  </si>
  <si>
    <t>2012738680</t>
  </si>
  <si>
    <t>PP</t>
  </si>
  <si>
    <t>Odstranění stromů s odřezáním kmene a s odvětvením listnatých, průměru kmene přes 100 do 300 mm</t>
  </si>
  <si>
    <t>Online PSC</t>
  </si>
  <si>
    <t>https://podminky.urs.cz/item/CS_URS_2023_01/112101101</t>
  </si>
  <si>
    <t>VV</t>
  </si>
  <si>
    <t>112251101</t>
  </si>
  <si>
    <t>Odstranění pařezů průměru přes 100 do 300 mm</t>
  </si>
  <si>
    <t>452652837</t>
  </si>
  <si>
    <t>Odstranění pařezů strojně s jejich vykopáním nebo vytrháním průměru přes 100 do 300 mm</t>
  </si>
  <si>
    <t>https://podminky.urs.cz/item/CS_URS_2023_01/112251101</t>
  </si>
  <si>
    <t>3</t>
  </si>
  <si>
    <t>119001401</t>
  </si>
  <si>
    <t>Dočasné zajištění potrubí ocelového nebo litinového DN do 200 mm</t>
  </si>
  <si>
    <t>m</t>
  </si>
  <si>
    <t>-1764439956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</si>
  <si>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</si>
  <si>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https://podminky.urs.cz/item/CS_URS_2023_01/119001401</t>
  </si>
  <si>
    <t>7+62,5+30,5</t>
  </si>
  <si>
    <t>119001412</t>
  </si>
  <si>
    <t>Dočasné zajištění potrubí betonového, ŽB nebo kameninového DN přes 200 do 500 mm</t>
  </si>
  <si>
    <t>-1965915389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</si>
  <si>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</si>
  <si>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https://podminky.urs.cz/item/CS_URS_2023_01/119001412</t>
  </si>
  <si>
    <t>5</t>
  </si>
  <si>
    <t>119001421</t>
  </si>
  <si>
    <t>Dočasné zajištění kabelů a kabelových tratí ze 3 volně ložených kabelů</t>
  </si>
  <si>
    <t>-808476350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</si>
  <si>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</si>
  <si>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https://podminky.urs.cz/item/CS_URS_2023_01/119001421</t>
  </si>
  <si>
    <t>8</t>
  </si>
  <si>
    <t>6</t>
  </si>
  <si>
    <t>121151123</t>
  </si>
  <si>
    <t>Sejmutí ornice plochy přes 500 m2 tl vrstvy do 200 mm strojně</t>
  </si>
  <si>
    <t>m2</t>
  </si>
  <si>
    <t>1030687260</t>
  </si>
  <si>
    <t>Sejmutí ornice strojně při souvislé ploše přes 500 m2, tl. vrstvy do 200 mm</t>
  </si>
  <si>
    <t>https://podminky.urs.cz/item/CS_URS_2023_01/121151123</t>
  </si>
  <si>
    <t>(2692-2425)*2+1*7</t>
  </si>
  <si>
    <t>7</t>
  </si>
  <si>
    <t>131251203</t>
  </si>
  <si>
    <t>Hloubení jam zapažených v hornině třídy těžitelnosti I skupiny 3 objem do 100 m3 strojně</t>
  </si>
  <si>
    <t>m3</t>
  </si>
  <si>
    <t>2038625816</t>
  </si>
  <si>
    <t>Hloubení zapažených jam a zářezů strojně s urovnáním dna do předepsaného profilu a spádu v hornině třídy těžitelnosti I skupiny 3 přes 50 do 100 m3</t>
  </si>
  <si>
    <t>https://podminky.urs.cz/item/CS_URS_2023_01/131251203</t>
  </si>
  <si>
    <t>(2*3*(1,86-0,41+0,3))*3+(7*3*(1,86-0,41+0,3))*2+(7*3*(1,6-0,2))*1</t>
  </si>
  <si>
    <t>132151256</t>
  </si>
  <si>
    <t>Hloubení rýh nezapažených š do 2000 mm v hornině třídy těžitelnosti I skupiny 1 a 2 objem do 5000 m3 strojně</t>
  </si>
  <si>
    <t>21213990</t>
  </si>
  <si>
    <t>Hloubení nezapažených rýh šířky přes 800 do 2 000 mm strojně s urovnáním dna do předepsaného profilu a spádu v hornině třídy těžitelnosti I skupiny 1 a 2 přes 1 000 do 5 000 m3</t>
  </si>
  <si>
    <t>https://podminky.urs.cz/item/CS_URS_2023_01/132151256</t>
  </si>
  <si>
    <t>(2692,04-921,11-3-31-7-2-10-7-2-13-7-(2692,04-2431,6))*0,7*(1,86-0,41)+((2692,04-2431,6)*0,7*(1,56-0,2))+((921,11-903,61-1)*0,8*(1,4+0,1-0,2))</t>
  </si>
  <si>
    <t>9</t>
  </si>
  <si>
    <t>132212131</t>
  </si>
  <si>
    <t>Hloubení nezapažených rýh šířky do 800 mm v soudržných horninách třídy těžitelnosti I skupiny 3 ručně</t>
  </si>
  <si>
    <t>-321985671</t>
  </si>
  <si>
    <t>Hloubení nezapažených rýh šířky do 800 mm ručně s urovnáním dna do předepsaného profilu a spádu v hornině třídy těžitelnosti I skupiny 3 soudržných</t>
  </si>
  <si>
    <t>https://podminky.urs.cz/item/CS_URS_2023_01/132212131</t>
  </si>
  <si>
    <t>1*0,8*1,9+1*0,8*(1,5+0,11+0,1-0,35)</t>
  </si>
  <si>
    <t>10</t>
  </si>
  <si>
    <t>132351103</t>
  </si>
  <si>
    <t>Hloubení rýh nezapažených š do 800 mm v hornině třídy těžitelnosti II skupiny 4 objem do 100 m3 strojně</t>
  </si>
  <si>
    <t>-1485308789</t>
  </si>
  <si>
    <t>Hloubení nezapažených rýh šířky do 800 mm strojně s urovnáním dna do předepsaného profilu a spádu v hornině třídy těžitelnosti II skupiny 4 přes 50 do 100 m3</t>
  </si>
  <si>
    <t>https://podminky.urs.cz/item/CS_URS_2023_01/132351103</t>
  </si>
  <si>
    <t>50*0,7*0,5</t>
  </si>
  <si>
    <t>11</t>
  </si>
  <si>
    <t>141721215R</t>
  </si>
  <si>
    <t>Řízená mikrotuneláž délky protlaku do 50 m v hornině třídy těžitelnosti I a II, skupiny 1 až 4 včetně zatažení trub v hloubce do 6 m průměru vrtu přes 180 do 225 mm</t>
  </si>
  <si>
    <t>-191078918</t>
  </si>
  <si>
    <t>Řízená mikrotuneláždélky protlaku do 50 m v hornině třídy těžitelnosti I a II, skupiny 1 až 4 včetně zatažení trub v hloubce do 6 m průměru vrtu přes 180 do 225 mm</t>
  </si>
  <si>
    <t>13+10+31</t>
  </si>
  <si>
    <t>M</t>
  </si>
  <si>
    <t>55283929</t>
  </si>
  <si>
    <t>trubka ocelová bezešvá hladká jakost 11 353 219x8,0mm</t>
  </si>
  <si>
    <t>-2071984449</t>
  </si>
  <si>
    <t>13</t>
  </si>
  <si>
    <t>151201302</t>
  </si>
  <si>
    <t>Zřízení rozepření stěn při pažení zátažném hl přes 4 do 8 m</t>
  </si>
  <si>
    <t>-1784182676</t>
  </si>
  <si>
    <t>Zřízení rozepření zapažených stěn výkopů s potřebným přepažováním při pažení zátažném, hloubky přes 4 do 8 m</t>
  </si>
  <si>
    <t>https://podminky.urs.cz/item/CS_URS_2023_01/151201302</t>
  </si>
  <si>
    <t>7*(1,86-0,4+0,3)*2*2+7*(1,6-0,2+0,3)*1*2+2*(1,86-0,4+0,3)*3*2+3*(1,86-0,4+0,3)*2*2+3*(1,6-0,2+0,3)*1*2</t>
  </si>
  <si>
    <t>14</t>
  </si>
  <si>
    <t>151201312</t>
  </si>
  <si>
    <t>Odstranění rozepření stěn při pažení zátažném hl přes 4 do 8 m</t>
  </si>
  <si>
    <t>-399006515</t>
  </si>
  <si>
    <t>Odstranění rozepření stěn výkopů s uložením materiálu na vzdálenost do 3 m od okraje výkopu pažení zátažného, hloubky přes 4 do 8 m</t>
  </si>
  <si>
    <t>https://podminky.urs.cz/item/CS_URS_2023_01/151201312</t>
  </si>
  <si>
    <t>7*(1,86-0,4+0,3)*2*2+7*(1,6-0,2+0,3)*1*2+2*(1,86-0,4+0,3)*3*2+3*(1,86-0,4+0,3)*2*3</t>
  </si>
  <si>
    <t>15</t>
  </si>
  <si>
    <t>151811131</t>
  </si>
  <si>
    <t>Osazení pažicího boxu hl výkopu do 4 m š do 1,2 m</t>
  </si>
  <si>
    <t>453433676</t>
  </si>
  <si>
    <t>Zřízení pažicích boxů pro pažení a rozepření stěn rýh podzemního vedení hloubka výkopu do 4 m, šířka do 1,2 m</t>
  </si>
  <si>
    <t>https://podminky.urs.cz/item/CS_URS_2023_01/151811131</t>
  </si>
  <si>
    <t>50*(1,8-0,4)*2</t>
  </si>
  <si>
    <t>16</t>
  </si>
  <si>
    <t>151811231</t>
  </si>
  <si>
    <t>Odstranění pažicího boxu hl výkopu do 4 m š do 1,2 m</t>
  </si>
  <si>
    <t>-836594052</t>
  </si>
  <si>
    <t>Odstranění pažicích boxů pro pažení a rozepření stěn rýh podzemního vedení hloubka výkopu do 4 m, šířka do 1,2 m</t>
  </si>
  <si>
    <t>https://podminky.urs.cz/item/CS_URS_2023_01/151811231</t>
  </si>
  <si>
    <t>17</t>
  </si>
  <si>
    <t>162351103</t>
  </si>
  <si>
    <t>Vodorovné přemístění přes 50 do 500 m výkopku/sypaniny z horniny třídy těžitelnosti I skupiny 1 až 3</t>
  </si>
  <si>
    <t>1931406200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</si>
  <si>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</si>
  <si>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</si>
  <si>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(ZÁSYP-ZAS01)</t>
  </si>
  <si>
    <t>18</t>
  </si>
  <si>
    <t>162351104</t>
  </si>
  <si>
    <t>Vodorovné přemístění přes 500 do 1000 m výkopku/sypaniny z horniny třídy těžitelnosti I skupiny 1 až 3</t>
  </si>
  <si>
    <t>-360969946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</si>
  <si>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</si>
  <si>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https://podminky.urs.cz/item/CS_URS_2023_02/162351104</t>
  </si>
  <si>
    <t>19</t>
  </si>
  <si>
    <t>162751117</t>
  </si>
  <si>
    <t>Vodorovné přemístění přes 9 000 do 10000 m výkopku/sypaniny z horniny třídy těžitelnosti I skupiny 1 až 3</t>
  </si>
  <si>
    <t>1956583750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</si>
  <si>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</si>
  <si>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</si>
  <si>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(VYK01+VYK02+VYK05+VYK04)-ZÁSYP+ZAS01+((((2104,53+7,63)-921,11)*2,2+(921,11-903,61)*1,5+((2411,29+0,55)-(2104,53+7,63))*2,6)*0,1)</t>
  </si>
  <si>
    <t>20</t>
  </si>
  <si>
    <t>162751119</t>
  </si>
  <si>
    <t>Příplatek k vodorovnému přemístění výkopku/sypaniny z horniny třídy těžitelnosti I skupiny 1 až 3 ZKD 1000 m přes 10000 m</t>
  </si>
  <si>
    <t>705640937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</si>
  <si>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</si>
  <si>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</si>
  <si>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1271,1*10 'Přepočtené koeficientem množství</t>
  </si>
  <si>
    <t>167151111</t>
  </si>
  <si>
    <t>Nakládání výkopku z hornin třídy těžitelnosti I skupiny 1 až 3 přes 100 m3</t>
  </si>
  <si>
    <t>1025116347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</si>
  <si>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</si>
  <si>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</si>
  <si>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ZÁSYP-ZAS01</t>
  </si>
  <si>
    <t>22</t>
  </si>
  <si>
    <t>171201231</t>
  </si>
  <si>
    <t>Poplatek za uložení zeminy a kamení na recyklační skládce (skládkovné) kód odpadu 17 05 04</t>
  </si>
  <si>
    <t>t</t>
  </si>
  <si>
    <t>-1561955841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</si>
  <si>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</si>
  <si>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</si>
  <si>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1271,1*1,9 'Přepočtené koeficientem množství</t>
  </si>
  <si>
    <t>23</t>
  </si>
  <si>
    <t>174151101</t>
  </si>
  <si>
    <t>Zásyp jam, šachet rýh nebo kolem objektů sypaninou se zhutněním</t>
  </si>
  <si>
    <t>-938207211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</si>
  <si>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</si>
  <si>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</si>
  <si>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VYK01+VYK02+VYK04+VYK05</t>
  </si>
  <si>
    <t>-(OB01+OB02+L02)</t>
  </si>
  <si>
    <t>Součet</t>
  </si>
  <si>
    <t>24</t>
  </si>
  <si>
    <t>58344197</t>
  </si>
  <si>
    <t>štěrkodrť frakce 0/63</t>
  </si>
  <si>
    <t>1305846036</t>
  </si>
  <si>
    <t>306,69997414054*2 'Přepočtené koeficientem množství</t>
  </si>
  <si>
    <t>25</t>
  </si>
  <si>
    <t>175111101</t>
  </si>
  <si>
    <t>Obsypání potrubí ručně sypaninou bez prohození, uloženou do 3 m</t>
  </si>
  <si>
    <t>-1703514119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</si>
  <si>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</si>
  <si>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</si>
  <si>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26</t>
  </si>
  <si>
    <t>175151101</t>
  </si>
  <si>
    <t>Obsypání potrubí strojně sypaninou bez prohození, uloženou do 3 m</t>
  </si>
  <si>
    <t>-799696778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</si>
  <si>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</si>
  <si>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</si>
  <si>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(POT01-(1,5+1+1+1))*0,7*(0,11+0,3)-((0,11*0,11*3,14)/4)*(POT01-(1,5+1+1+1))</t>
  </si>
  <si>
    <t>27</t>
  </si>
  <si>
    <t>58341341</t>
  </si>
  <si>
    <t>kamenivo drcené drobné frakce 0/4</t>
  </si>
  <si>
    <t>-77410967</t>
  </si>
  <si>
    <t>OB01+OB02</t>
  </si>
  <si>
    <t>496,292*2 'Přepočtené koeficientem množství</t>
  </si>
  <si>
    <t>28</t>
  </si>
  <si>
    <t>181411121</t>
  </si>
  <si>
    <t>Založení lučního trávníku výsevem pl do 1000 m2 v rovině a ve svahu do 1:5</t>
  </si>
  <si>
    <t>730771817</t>
  </si>
  <si>
    <t>Založení trávníku na půdě předem připravené plochy do 1000 m2 výsevem včetně utažení lučního v rovině nebo na svahu do 1:5</t>
  </si>
  <si>
    <t>https://podminky.urs.cz/item/CS_URS_2023_01/181411121</t>
  </si>
  <si>
    <t>29</t>
  </si>
  <si>
    <t>00572472</t>
  </si>
  <si>
    <t>osivo směs travní krajinná-rovinná</t>
  </si>
  <si>
    <t>kg</t>
  </si>
  <si>
    <t>-1922548705</t>
  </si>
  <si>
    <t>541*0,02 'Přepočtené koeficientem množství</t>
  </si>
  <si>
    <t>30</t>
  </si>
  <si>
    <t>182351133</t>
  </si>
  <si>
    <t>Rozprostření ornice pl přes 500 m2 ve svahu nad 1:5 tl vrstvy do 200 mm strojně</t>
  </si>
  <si>
    <t>483693217</t>
  </si>
  <si>
    <t>Rozprostření a urovnání ornice ve svahu sklonu přes 1:5 strojně při souvislé ploše přes 500 m2, tl. vrstvy do 200 mm</t>
  </si>
  <si>
    <t>https://podminky.urs.cz/item/CS_URS_2023_01/182351133</t>
  </si>
  <si>
    <t>Vodorovné konstrukce</t>
  </si>
  <si>
    <t>31</t>
  </si>
  <si>
    <t>451317777</t>
  </si>
  <si>
    <t>Podklad nebo lože pod dlažbu vodorovný nebo do sklonu 1:5 z betonu prostého tl přes 50 do 100 mm</t>
  </si>
  <si>
    <t>-88617219</t>
  </si>
  <si>
    <t>Podklad nebo lože pod dlažbu (přídlažbu) v ploše vodorovné nebo ve sklonu do 1:5, tloušťky od 50 do 100 mm z betonu prostého</t>
  </si>
  <si>
    <t>https://podminky.urs.cz/item/CS_URS_2023_01/451317777</t>
  </si>
  <si>
    <t>(0,6*0,6)*4+(0,6*0,7)*4</t>
  </si>
  <si>
    <t>32</t>
  </si>
  <si>
    <t>451572111</t>
  </si>
  <si>
    <t>Lože pod potrubí otevřený výkop z kameniva drobného těženého</t>
  </si>
  <si>
    <t>683839857</t>
  </si>
  <si>
    <t>Lože pod potrubí, stoky a drobné objekty v otevřeném výkopu z kameniva drobného těženého 0 až 4 mm</t>
  </si>
  <si>
    <t>https://podminky.urs.cz/item/CS_URS_2023_01/451572111</t>
  </si>
  <si>
    <t>POT01*0,7*0,1</t>
  </si>
  <si>
    <t>33</t>
  </si>
  <si>
    <t>452313141</t>
  </si>
  <si>
    <t>Podkladní bloky z betonu prostého bez zvýšených nároků na prostředí tř. C 16/20 otevřený výkop</t>
  </si>
  <si>
    <t>1523504600</t>
  </si>
  <si>
    <t>Podkladní a zajišťovací konstrukce z betonu prostého v otevřeném výkopu bez zvýšených nároků na prostředí bloky pro potrubí z betonu tř. C 16/20</t>
  </si>
  <si>
    <t>https://podminky.urs.cz/item/CS_URS_2023_01/452313141</t>
  </si>
  <si>
    <t>(0,3*0,3*0,15)*41</t>
  </si>
  <si>
    <t>34</t>
  </si>
  <si>
    <t>452351101</t>
  </si>
  <si>
    <t>Bednění podkladních desek nebo bloků nebo sedlového lože otevřený výkop</t>
  </si>
  <si>
    <t>185998812</t>
  </si>
  <si>
    <t>Bednění podkladních a zajišťovacích konstrukcí v otevřeném výkopu desek nebo sedlových loží pod potrubí, stoky a drobné objekty</t>
  </si>
  <si>
    <t>https://podminky.urs.cz/item/CS_URS_2022_02/452351101</t>
  </si>
  <si>
    <t>(0,3*0,15*4)*41</t>
  </si>
  <si>
    <t>Komunikace pozemní</t>
  </si>
  <si>
    <t>35</t>
  </si>
  <si>
    <t>591141111</t>
  </si>
  <si>
    <t>Kladení dlažby z kostek velkých z kamene na MC tl 50 mm</t>
  </si>
  <si>
    <t>-1431962788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</si>
  <si>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</si>
  <si>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https://podminky.urs.cz/item/CS_URS_2023_01/591141111</t>
  </si>
  <si>
    <t>36</t>
  </si>
  <si>
    <t>58381008</t>
  </si>
  <si>
    <t>kostka štípaná dlažební žula velká 15/17</t>
  </si>
  <si>
    <t>759325980</t>
  </si>
  <si>
    <t>3,12*1,01 'Přepočtené koeficientem množství</t>
  </si>
  <si>
    <t>Trubní vedení</t>
  </si>
  <si>
    <t>37</t>
  </si>
  <si>
    <t>850265121</t>
  </si>
  <si>
    <t>Výřez nebo výsek na potrubí z trub litinových tlakových nebo plastických hmot DN 100</t>
  </si>
  <si>
    <t>-1825425936</t>
  </si>
  <si>
    <t>https://podminky.urs.cz/item/CS_URS_2024_01/850265121</t>
  </si>
  <si>
    <t>38</t>
  </si>
  <si>
    <t>857242122</t>
  </si>
  <si>
    <t>Montáž litinových tvarovek jednoosých přírubových otevřený výkop DN 80</t>
  </si>
  <si>
    <t>-227531764</t>
  </si>
  <si>
    <t>Montáž litinových tvarovek na potrubí litinovém tlakovém jednoosých na potrubí z trub přírubových v otevřeném výkopu, kanálu nebo v šachtě DN 80</t>
  </si>
  <si>
    <t>https://podminky.urs.cz/item/CS_URS_2023_01/857242122</t>
  </si>
  <si>
    <t>39</t>
  </si>
  <si>
    <t>R501380</t>
  </si>
  <si>
    <t>tvarovka litinová, N, přírubové patkové koleno, DN 80</t>
  </si>
  <si>
    <t>-124130236</t>
  </si>
  <si>
    <t>40</t>
  </si>
  <si>
    <t>857261151</t>
  </si>
  <si>
    <t>Montáž litinových tvarovek jednoosých hrdlo/příruba otevřený výkop s těsnícím spojem DN/OD 110</t>
  </si>
  <si>
    <t>1454099010</t>
  </si>
  <si>
    <t>Montáž litinových tvarovek na potrubí litinovém tlakovém jednoosých na potrubí z trub hrdlových v otevřeném výkopu, kanálu nebo v šachtě s přírubovým koncem vnějšího průměru DN/OD 110</t>
  </si>
  <si>
    <t>https://podminky.urs.cz/item/CS_URS_2023_01/857261151</t>
  </si>
  <si>
    <t>41</t>
  </si>
  <si>
    <t>55251187</t>
  </si>
  <si>
    <t>tvarovka přírubová s hrdlem E, PN 10-16 DN 110/příruba DN 100</t>
  </si>
  <si>
    <t>901303000</t>
  </si>
  <si>
    <t>42</t>
  </si>
  <si>
    <t>857262122</t>
  </si>
  <si>
    <t>Montáž litinových tvarovek jednoosých přírubových otevřený výkop DN 100</t>
  </si>
  <si>
    <t>1901858682</t>
  </si>
  <si>
    <t>Montáž litinových tvarovek na potrubí litinovém tlakovém jednoosých na potrubí z trub přírubových v otevřeném výkopu, kanálu nebo v šachtě DN 100</t>
  </si>
  <si>
    <t>https://podminky.urs.cz/item/CS_URS_2023_01/857262122</t>
  </si>
  <si>
    <t>43</t>
  </si>
  <si>
    <t>R177377.1</t>
  </si>
  <si>
    <t>trouba přírubová TP-DN 100 PN 10-16 TT l=1,0m</t>
  </si>
  <si>
    <t>141271263</t>
  </si>
  <si>
    <t>44</t>
  </si>
  <si>
    <t>871251211</t>
  </si>
  <si>
    <t>Montáž potrubí z PE100 SDR 11 otevřený výkop svařovaných elektrotvarovkou D 110 x 10,0 mm</t>
  </si>
  <si>
    <t>-626965238</t>
  </si>
  <si>
    <t>Montáž vodovodního potrubí z plastů v otevřeném výkopu z polyetylenu PE 100 svařovaných elektrotvarovkou SDR 11/PN16 D 110 x 10,0 mm</t>
  </si>
  <si>
    <t>2692,04-903,61</t>
  </si>
  <si>
    <t>45</t>
  </si>
  <si>
    <t>28613550</t>
  </si>
  <si>
    <t>potrubí dvouvrstvé PE100 RC SDR11 110x10 dl 100m</t>
  </si>
  <si>
    <t>1655456343</t>
  </si>
  <si>
    <t>46</t>
  </si>
  <si>
    <t>871291811</t>
  </si>
  <si>
    <t>Bourání stávajícího potrubí z polyetylenu D přes 90 do 140 mm</t>
  </si>
  <si>
    <t>483348806</t>
  </si>
  <si>
    <t>Bourání stávajícího potrubí z polyetylenu v otevřeném výkopu D přes 90 do 140 mm</t>
  </si>
  <si>
    <t>https://podminky.urs.cz/item/CS_URS_2024_01/871291811</t>
  </si>
  <si>
    <t>2,24</t>
  </si>
  <si>
    <t>47</t>
  </si>
  <si>
    <t>877251101</t>
  </si>
  <si>
    <t>Montáž elektrospojek na vodovodním potrubí z PE trub d 110</t>
  </si>
  <si>
    <t>-420655446</t>
  </si>
  <si>
    <t>Montáž tvarovek na vodovodním plastovém potrubí z polyetylenu PE 100 elektrotvarovek SDR 11/PN16 spojek, oblouků nebo redukcí d 110</t>
  </si>
  <si>
    <t>https://podminky.urs.cz/item/CS_URS_2023_01/877251101</t>
  </si>
  <si>
    <t>74+1</t>
  </si>
  <si>
    <t>48</t>
  </si>
  <si>
    <t>28653135</t>
  </si>
  <si>
    <t>nákružek lemový PE 100 SDR11 90mm</t>
  </si>
  <si>
    <t>-875550378</t>
  </si>
  <si>
    <t>49</t>
  </si>
  <si>
    <t>28615975</t>
  </si>
  <si>
    <t>elektrospojka SDR11 PE 100 PN16 D 110mm</t>
  </si>
  <si>
    <t>838392105</t>
  </si>
  <si>
    <t>41+10+1</t>
  </si>
  <si>
    <t>50</t>
  </si>
  <si>
    <t>28654368</t>
  </si>
  <si>
    <t>příruba volná k lemovému nákružku z polypropylénu 90</t>
  </si>
  <si>
    <t>-413027174</t>
  </si>
  <si>
    <t>51</t>
  </si>
  <si>
    <t>R81014</t>
  </si>
  <si>
    <t>Oblouk 22° PE100 RC SDR11 110</t>
  </si>
  <si>
    <t>1782471895</t>
  </si>
  <si>
    <t>52</t>
  </si>
  <si>
    <t>R91014</t>
  </si>
  <si>
    <t>Oblouk 11° PE100 RC SDR11 110</t>
  </si>
  <si>
    <t>-1530045490</t>
  </si>
  <si>
    <t>53</t>
  </si>
  <si>
    <t>877251110</t>
  </si>
  <si>
    <t>Montáž elektrokolen 45° na vodovodním potrubí z PE trub d 110</t>
  </si>
  <si>
    <t>-507511877</t>
  </si>
  <si>
    <t>Montáž tvarovek na vodovodním plastovém potrubí z polyetylenu PE 100 elektrotvarovek SDR 11/PN16 kolen 45° d 110</t>
  </si>
  <si>
    <t>https://podminky.urs.cz/item/CS_URS_2023_01/877251110</t>
  </si>
  <si>
    <t>54</t>
  </si>
  <si>
    <t>28614949</t>
  </si>
  <si>
    <t>elektrokoleno 45° PE 100 PN16 D 110mm</t>
  </si>
  <si>
    <t>-770863975</t>
  </si>
  <si>
    <t>55</t>
  </si>
  <si>
    <t>877251110R</t>
  </si>
  <si>
    <t>Montáž elektrokolen 30° na vodovodním potrubí z PE trub d 110</t>
  </si>
  <si>
    <t>-202402303</t>
  </si>
  <si>
    <t>Montáž tvarovek na vodovodním plastovém potrubí z polyetylenu PE 100 elektrotvarovek SDR 11/PN16 kolen 30° d 110</t>
  </si>
  <si>
    <t>56</t>
  </si>
  <si>
    <t>28614949R</t>
  </si>
  <si>
    <t>elektrokoleno 30° PE 100 PN16 D 110mm</t>
  </si>
  <si>
    <t>-638600633</t>
  </si>
  <si>
    <t>57</t>
  </si>
  <si>
    <t>877251113</t>
  </si>
  <si>
    <t>Montáž elektro T-kusů na vodovodním potrubí z PE trub d 110</t>
  </si>
  <si>
    <t>-2031831541</t>
  </si>
  <si>
    <t>Montáž tvarovek na vodovodním plastovém potrubí z polyetylenu PE 100 elektrotvarovek SDR 11/PN16 T-kusů d 110</t>
  </si>
  <si>
    <t>https://podminky.urs.cz/item/CS_URS_2023_01/877251113</t>
  </si>
  <si>
    <t>58</t>
  </si>
  <si>
    <t>28614961</t>
  </si>
  <si>
    <t>elektrotvarovka T-kus rovnoramenný PE 100 PN16 D 110mm</t>
  </si>
  <si>
    <t>1845307466</t>
  </si>
  <si>
    <t>59</t>
  </si>
  <si>
    <t>877251210</t>
  </si>
  <si>
    <t>Montáž kolen 45° svařovaných na tupo na vodovodním potrubí z PE trub d 110</t>
  </si>
  <si>
    <t>158395325</t>
  </si>
  <si>
    <t>Montáž tvarovek na vodovodním plastovém potrubí z polyetylenu PE 100 svařovaných na tupo SDR 11/PN16 kolen 15°, 30° nebo 45° d 110</t>
  </si>
  <si>
    <t>https://podminky.urs.cz/item/CS_URS_2023_01/877251210</t>
  </si>
  <si>
    <t>60</t>
  </si>
  <si>
    <t>28614237</t>
  </si>
  <si>
    <t>koleno 15° SDR11 PE 100 PN16 D 110mm</t>
  </si>
  <si>
    <t>2090918528</t>
  </si>
  <si>
    <t>61</t>
  </si>
  <si>
    <t>891241112</t>
  </si>
  <si>
    <t>Montáž vodovodních šoupátek otevřený výkop DN 80</t>
  </si>
  <si>
    <t>923624283</t>
  </si>
  <si>
    <t>Montáž vodovodních armatur na potrubí šoupátek nebo klapek uzavíracích v otevřeném výkopu nebo v šachtách s osazením zemní soupravy (bez poklopů) DN 80</t>
  </si>
  <si>
    <t>https://podminky.urs.cz/item/CS_URS_2023_01/891241112</t>
  </si>
  <si>
    <t>62</t>
  </si>
  <si>
    <t>42221116</t>
  </si>
  <si>
    <t>šoupátko s přírubami voda DN 80 PN16</t>
  </si>
  <si>
    <t>545782850</t>
  </si>
  <si>
    <t>63</t>
  </si>
  <si>
    <t>42291073</t>
  </si>
  <si>
    <t>souprava zemní pro šoupátka DN 65-80mm Rd 1,5m</t>
  </si>
  <si>
    <t>-706390590</t>
  </si>
  <si>
    <t>64</t>
  </si>
  <si>
    <t>891247112</t>
  </si>
  <si>
    <t>Montáž hydrantů podzemních DN 80</t>
  </si>
  <si>
    <t>-1678927060</t>
  </si>
  <si>
    <t>Montáž vodovodních armatur na potrubí hydrantů podzemních (bez osazení poklopů) DN 80</t>
  </si>
  <si>
    <t>https://podminky.urs.cz/item/CS_URS_2023_01/891247112</t>
  </si>
  <si>
    <t>65</t>
  </si>
  <si>
    <t>42273593</t>
  </si>
  <si>
    <t>hydrant podzemní DN 80 PN 16 dvojitý uzávěr s koulí krycí v 1250mm</t>
  </si>
  <si>
    <t>-619676373</t>
  </si>
  <si>
    <t>66</t>
  </si>
  <si>
    <t>42210052</t>
  </si>
  <si>
    <t>deska podkladová uličního poklopu litinového hydrantového</t>
  </si>
  <si>
    <t>-487479828</t>
  </si>
  <si>
    <t>67</t>
  </si>
  <si>
    <t>891261112</t>
  </si>
  <si>
    <t>Montáž vodovodních šoupátek otevřený výkop DN 100</t>
  </si>
  <si>
    <t>-1014821533</t>
  </si>
  <si>
    <t>Montáž vodovodních armatur na potrubí šoupátek nebo klapek uzavíracích v otevřeném výkopu nebo v šachtách s osazením zemní soupravy (bez poklopů) DN 100</t>
  </si>
  <si>
    <t>https://podminky.urs.cz/item/CS_URS_2023_01/891261112</t>
  </si>
  <si>
    <t>68</t>
  </si>
  <si>
    <t>42210050</t>
  </si>
  <si>
    <t>deska podkladová uličního poklopu litinového šoupatového</t>
  </si>
  <si>
    <t>-480122414</t>
  </si>
  <si>
    <t>69</t>
  </si>
  <si>
    <t>42221117</t>
  </si>
  <si>
    <t>šoupátko s přírubami voda DN 100 PN16</t>
  </si>
  <si>
    <t>1583360863</t>
  </si>
  <si>
    <t>70</t>
  </si>
  <si>
    <t>891261322</t>
  </si>
  <si>
    <t>Montáž vodovodních šoupátek vevařovacích PE konec SDR11 PN16 otevřený výkop DN 100/110</t>
  </si>
  <si>
    <t>-1905280761</t>
  </si>
  <si>
    <t>Montáž vodovodních armatur na potrubí šoupátek vevařovacích v otevřeném výkopu nebo v šachtách s ručním kolečkem svařovaných na tupo s PE konci SDR 11 PN16 DN 100/110</t>
  </si>
  <si>
    <t>https://podminky.urs.cz/item/CS_URS_2023_01/891261322</t>
  </si>
  <si>
    <t>71</t>
  </si>
  <si>
    <t>42221342</t>
  </si>
  <si>
    <t>šoupátko vevařovací z tvárné litiny GGG 50 s konci PE 110, SDR11 PN16 DN 100x975mm</t>
  </si>
  <si>
    <t>-1779758836</t>
  </si>
  <si>
    <t>72</t>
  </si>
  <si>
    <t>42291074</t>
  </si>
  <si>
    <t>souprava zemní pro šoupátka DN 100-150mm Rd 1,5m</t>
  </si>
  <si>
    <t>-58985164</t>
  </si>
  <si>
    <t>73</t>
  </si>
  <si>
    <t>892271111</t>
  </si>
  <si>
    <t>Tlaková zkouška vodou potrubí DN 100 nebo 125</t>
  </si>
  <si>
    <t>980354491</t>
  </si>
  <si>
    <t>Tlakové zkoušky vodou na potrubí DN 100 nebo 125</t>
  </si>
  <si>
    <t>https://podminky.urs.cz/item/CS_URS_2023_01/892271111</t>
  </si>
  <si>
    <t>74</t>
  </si>
  <si>
    <t>892273122</t>
  </si>
  <si>
    <t>Proplach a dezinfekce vodovodního potrubí DN od 80 do 125</t>
  </si>
  <si>
    <t>101824339</t>
  </si>
  <si>
    <t>https://podminky.urs.cz/item/CS_URS_2023_01/892273122</t>
  </si>
  <si>
    <t>75</t>
  </si>
  <si>
    <t>892372111</t>
  </si>
  <si>
    <t>Zabezpečení konců potrubí DN do 300 při tlakových zkouškách vodou</t>
  </si>
  <si>
    <t>-1054699156</t>
  </si>
  <si>
    <t>Tlakové zkoušky vodou zabezpečení konců potrubí při tlakových zkouškách DN do 300</t>
  </si>
  <si>
    <t>https://podminky.urs.cz/item/CS_URS_2023_01/892372111</t>
  </si>
  <si>
    <t>2*4</t>
  </si>
  <si>
    <t>76</t>
  </si>
  <si>
    <t>899401112</t>
  </si>
  <si>
    <t>Osazení poklopů litinových šoupátkových</t>
  </si>
  <si>
    <t>1796475883</t>
  </si>
  <si>
    <t>https://podminky.urs.cz/item/CS_URS_2023_01/899401112</t>
  </si>
  <si>
    <t>77</t>
  </si>
  <si>
    <t>42291352</t>
  </si>
  <si>
    <t>poklop litinový šoupátkový pro zemní soupravy osazení do terénu a do vozovky</t>
  </si>
  <si>
    <t>-1280227680</t>
  </si>
  <si>
    <t>78</t>
  </si>
  <si>
    <t>899401113</t>
  </si>
  <si>
    <t>Osazení poklopů litinových hydrantových</t>
  </si>
  <si>
    <t>-639451180</t>
  </si>
  <si>
    <t>https://podminky.urs.cz/item/CS_URS_2023_01/899401113</t>
  </si>
  <si>
    <t>79</t>
  </si>
  <si>
    <t>42291452</t>
  </si>
  <si>
    <t>poklop litinový hydrantový DN 80</t>
  </si>
  <si>
    <t>-1029411161</t>
  </si>
  <si>
    <t>80</t>
  </si>
  <si>
    <t>899713111</t>
  </si>
  <si>
    <t>Orientační tabulky na sloupku betonovém nebo ocelovém</t>
  </si>
  <si>
    <t>-2026736188</t>
  </si>
  <si>
    <t>Orientační tabulky na vodovodních a kanalizačních řadech na sloupku ocelovém nebo betonovém</t>
  </si>
  <si>
    <t>https://podminky.urs.cz/item/CS_URS_2023_01/899713111</t>
  </si>
  <si>
    <t>81</t>
  </si>
  <si>
    <t>10000002R</t>
  </si>
  <si>
    <t>Sloupek orinentační 2 m, mordo-bílý, vč. betonové základové patky</t>
  </si>
  <si>
    <t>282947966</t>
  </si>
  <si>
    <t>82</t>
  </si>
  <si>
    <t>899721111</t>
  </si>
  <si>
    <t>Signalizační vodič DN do 150 mm na potrubí</t>
  </si>
  <si>
    <t>-1345050004</t>
  </si>
  <si>
    <t>Signalizační vodič na potrubí DN do 150 mm</t>
  </si>
  <si>
    <t>https://podminky.urs.cz/item/CS_URS_2023_01/899721111</t>
  </si>
  <si>
    <t>POT01+1,5+1,5+5*1,5*2</t>
  </si>
  <si>
    <t>83</t>
  </si>
  <si>
    <t>899722112</t>
  </si>
  <si>
    <t>Krytí potrubí z plastů výstražnou fólií z PVC 25 cm</t>
  </si>
  <si>
    <t>-1991228440</t>
  </si>
  <si>
    <t>Krytí potrubí z plastů výstražnou fólií z PVC šířky 25 cm</t>
  </si>
  <si>
    <t>https://podminky.urs.cz/item/CS_URS_2023_01/899722112</t>
  </si>
  <si>
    <t>84</t>
  </si>
  <si>
    <t>899913142</t>
  </si>
  <si>
    <t>Uzavírací manžeta chráničky potrubí DN 100 x 200</t>
  </si>
  <si>
    <t>539890530</t>
  </si>
  <si>
    <t>Koncové uzavírací manžety chrániček DN potrubí x DN chráničky DN 100 x 200</t>
  </si>
  <si>
    <t>https://podminky.urs.cz/item/CS_URS_2023_01/899913142</t>
  </si>
  <si>
    <t>2*3</t>
  </si>
  <si>
    <t>997</t>
  </si>
  <si>
    <t>Přesun sutě</t>
  </si>
  <si>
    <t>85</t>
  </si>
  <si>
    <t>997013501</t>
  </si>
  <si>
    <t>Odvoz suti a vybouraných hmot na skládku nebo meziskládku do 1 km se složením</t>
  </si>
  <si>
    <t>767034279</t>
  </si>
  <si>
    <t>Odvoz suti a vybouraných hmot na skládku nebo meziskládku se složením, na vzdálenost do 1 km</t>
  </si>
  <si>
    <t>https://podminky.urs.cz/item/CS_URS_2023_01/997013501</t>
  </si>
  <si>
    <t>86</t>
  </si>
  <si>
    <t>997013509</t>
  </si>
  <si>
    <t>Příplatek k odvozu suti a vybouraných hmot na skládku ZKD 1 km přes 1 km</t>
  </si>
  <si>
    <t>-988427255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</si>
  <si>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</si>
  <si>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</si>
  <si>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0,012*45 'Přepočtené koeficientem množství</t>
  </si>
  <si>
    <t>87</t>
  </si>
  <si>
    <t>997013813</t>
  </si>
  <si>
    <t>Poplatek za uložení na skládce (skládkovné) stavebního odpadu z plastických hmot kód odpadu 17 02 03</t>
  </si>
  <si>
    <t>674371045</t>
  </si>
  <si>
    <t>Poplatek za uložení stavebního odpadu na skládce (skládkovné) z plastických hmot zatříděného do Katalogu odpadů pod kódem 17 02 03</t>
  </si>
  <si>
    <t>https://podminky.urs.cz/item/CS_URS_2024_01/997013813</t>
  </si>
  <si>
    <t>998</t>
  </si>
  <si>
    <t>Přesun hmot</t>
  </si>
  <si>
    <t>88</t>
  </si>
  <si>
    <t>998276101</t>
  </si>
  <si>
    <t>Přesun hmot pro trubní vedení z trub z plastických hmot otevřený výkop</t>
  </si>
  <si>
    <t>1978077379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</si>
  <si>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</si>
  <si>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</si>
  <si>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89</t>
  </si>
  <si>
    <t>998276127</t>
  </si>
  <si>
    <t>Příplatek k přesunu hmot pro trubní vedení z trub z plastických hmot za zvětšený přesun přes 2000 do 3000 m</t>
  </si>
  <si>
    <t>529495803</t>
  </si>
  <si>
    <t>Přesun hmot pro trubní vedení hloubené z trub z plastických hmot nebo sklolaminátových Příplatek k cenám za zvětšený přesun přes vymezenou největší dopravní vzdálenost přes 2000 do 3000 m</t>
  </si>
  <si>
    <t>https://podminky.urs.cz/item/CS_URS_2023_01/998276127</t>
  </si>
  <si>
    <t>Práce a dodávky M</t>
  </si>
  <si>
    <t>23-M</t>
  </si>
  <si>
    <t>Montáže potrubí</t>
  </si>
  <si>
    <t>90</t>
  </si>
  <si>
    <t>230200118</t>
  </si>
  <si>
    <t>Nasunutí potrubní sekce do ocelové chráničky DN 100</t>
  </si>
  <si>
    <t>-534636396</t>
  </si>
  <si>
    <t>Nasunutí potrubní sekce do chráničky jmenovitá světlost nasouvaného potrubí DN 100</t>
  </si>
  <si>
    <t>https://podminky.urs.cz/item/CS_URS_2023_01/230200118</t>
  </si>
  <si>
    <t>VRN</t>
  </si>
  <si>
    <t>VRN1</t>
  </si>
  <si>
    <t>Průzkumné, geodetické a projektové práce</t>
  </si>
  <si>
    <t>91</t>
  </si>
  <si>
    <t>012103000</t>
  </si>
  <si>
    <t>Geodetické práce před výstavbou - vytyčení hranic dotčených pozemků</t>
  </si>
  <si>
    <t>1024</t>
  </si>
  <si>
    <t>2109680111</t>
  </si>
  <si>
    <t>https://podminky.urs.cz/item/CS_URS_2023_01/012103000</t>
  </si>
  <si>
    <t>92</t>
  </si>
  <si>
    <t>012203000</t>
  </si>
  <si>
    <t>Geodetické práce při provádění stavby - vytyčení trasy vodovodu</t>
  </si>
  <si>
    <t>bod</t>
  </si>
  <si>
    <t>-2109144173</t>
  </si>
  <si>
    <t>https://podminky.urs.cz/item/CS_URS_2023_01/012203000</t>
  </si>
  <si>
    <t>85-25+2</t>
  </si>
  <si>
    <t>93</t>
  </si>
  <si>
    <t>012303000</t>
  </si>
  <si>
    <t>Geodetické práce po výstavbě - zaměření skutečného provedení</t>
  </si>
  <si>
    <t>1741481936</t>
  </si>
  <si>
    <t>https://podminky.urs.cz/item/CS_URS_2023_01/012303000</t>
  </si>
  <si>
    <t>VRN4</t>
  </si>
  <si>
    <t>Inženýrská činnost</t>
  </si>
  <si>
    <t>94</t>
  </si>
  <si>
    <t>043203001</t>
  </si>
  <si>
    <t>Měření celkem - revize signalizačního vodice</t>
  </si>
  <si>
    <t>kpl</t>
  </si>
  <si>
    <t>-1998086132</t>
  </si>
  <si>
    <t>https://podminky.urs.cz/item/CS_URS_2023_01/043203001</t>
  </si>
  <si>
    <t>95</t>
  </si>
  <si>
    <t>043203003</t>
  </si>
  <si>
    <t>Rozbory celkem - laboratorní zkoušky pitné vody</t>
  </si>
  <si>
    <t>333657959</t>
  </si>
  <si>
    <t>https://podminky.urs.cz/item/CS_URS_2023_01/043203003</t>
  </si>
  <si>
    <t>01.1.6 - Komunikace v rámci trasy IO 01 - Vodovodní přívaděč 2 - st. 903,61 - 2411,5 m (Vod. řad A, kabely)</t>
  </si>
  <si>
    <t xml:space="preserve">    9 - Ostatní konstrukce a práce, bourání</t>
  </si>
  <si>
    <t xml:space="preserve">    VRN1 - Průzkumné, zeměměřičské a projektové práce</t>
  </si>
  <si>
    <t>113107223</t>
  </si>
  <si>
    <t>Odstranění podkladu z kameniva drceného tl přes 200 do 300 mm strojně pl přes 200 m2</t>
  </si>
  <si>
    <t>-2028544902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</si>
  <si>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</si>
  <si>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https://podminky.urs.cz/item/CS_URS_2023_01/113107223</t>
  </si>
  <si>
    <t>DEM03</t>
  </si>
  <si>
    <t>((2104,53+7,63)-921,11)*2,2+(921,11-903,61)*1,5+((2411,29+0,55)-(2104,53+7,63))*2,6</t>
  </si>
  <si>
    <t>113154334</t>
  </si>
  <si>
    <t>Frézování živičného krytu tl 100 mm pruh š přes 1 do 2 m pl přes 1000 do 10000 m2 bez překážek v trase</t>
  </si>
  <si>
    <t>-137096627</t>
  </si>
  <si>
    <t>Frézování živičného podkladu nebo krytu s naložením na dopravní prostředek plochy přes 1 000 do 10 000 m2 bez překážek v trase pruhu šířky přes 1 m do 2 m, tloušťky vrstvy 100 mm</t>
  </si>
  <si>
    <t>https://podminky.urs.cz/item/CS_URS_2023_02/113154334</t>
  </si>
  <si>
    <t>((2411,29+0,55)-903,61)*3</t>
  </si>
  <si>
    <t>181252305</t>
  </si>
  <si>
    <t>Úprava pláně pro silnice a dálnice na násypech se zhutněním</t>
  </si>
  <si>
    <t>105952314</t>
  </si>
  <si>
    <t>Úprava pláně na stavbách silnic a dálnic strojně na násypech se zhutněním</t>
  </si>
  <si>
    <t>https://podminky.urs.cz/item/CS_URS_2023_01/181252305</t>
  </si>
  <si>
    <t>564851111</t>
  </si>
  <si>
    <t>Podklad ze štěrkodrtě ŠD plochy přes 100 m2 tl 150 mm</t>
  </si>
  <si>
    <t>962779726</t>
  </si>
  <si>
    <t>Podklad ze štěrkodrti ŠD s rozprostřením a zhutněním plochy přes 100 m2, po zhutnění tl. 150 mm</t>
  </si>
  <si>
    <t>https://podminky.urs.cz/item/CS_URS_2023_02/564851111</t>
  </si>
  <si>
    <t>564861111</t>
  </si>
  <si>
    <t>Podklad ze štěrkodrtě ŠD plochy přes 100 m2 tl 200 mm</t>
  </si>
  <si>
    <t>-1199385476</t>
  </si>
  <si>
    <t>Podklad ze štěrkodrti ŠD s rozprostřením a zhutněním plochy přes 100 m2, po zhutnění tl. 200 mm</t>
  </si>
  <si>
    <t>https://podminky.urs.cz/item/CS_URS_2023_02/564861111</t>
  </si>
  <si>
    <t>((2104,53+7,63)-921,11)*2,15+(921,11-903,61)*1,45+((2411,29+0,55)-(2104,53+7,63))*2,55</t>
  </si>
  <si>
    <t>565145111</t>
  </si>
  <si>
    <t>Asfaltový beton vrstva podkladní ACP 16 (obalované kamenivo OKS) tl 60 mm š do 3 m</t>
  </si>
  <si>
    <t>-745512194</t>
  </si>
  <si>
    <t>Asfaltový beton vrstva podkladní ACP 16 (obalované kamenivo střednězrnné - OKS) s rozprostřením a zhutněním v pruhu šířky přes 1,5 do 3 m, po zhutnění tl. 60 mm</t>
  </si>
  <si>
    <t>https://podminky.urs.cz/item/CS_URS_2023_02/565145111</t>
  </si>
  <si>
    <t>573191111</t>
  </si>
  <si>
    <t>Postřik infiltrační kationaktivní emulzí v množství 1 kg/m2</t>
  </si>
  <si>
    <t>-1577467655</t>
  </si>
  <si>
    <t>Postřik infiltrační kationaktivní emulzí v množství 1,00 kg/m2</t>
  </si>
  <si>
    <t>https://podminky.urs.cz/item/CS_URS_2023_01/573191111</t>
  </si>
  <si>
    <t>899231111</t>
  </si>
  <si>
    <t>Výšková úprava uličního vstupu nebo vpusti do 200 mm zvýšením mříže</t>
  </si>
  <si>
    <t>619444089</t>
  </si>
  <si>
    <t>https://podminky.urs.cz/item/CS_URS_2023_01/899231111</t>
  </si>
  <si>
    <t>Ostatní konstrukce a práce, bourání</t>
  </si>
  <si>
    <t>919735112</t>
  </si>
  <si>
    <t>Řezání stávajícího živičného krytu hl přes 50 do 100 mm</t>
  </si>
  <si>
    <t>518795371</t>
  </si>
  <si>
    <t>Řezání stávajícího živičného krytu nebo podkladu hloubky přes 50 do 100 mm</t>
  </si>
  <si>
    <t>https://podminky.urs.cz/item/CS_URS_2023_01/919735112</t>
  </si>
  <si>
    <t>997221551</t>
  </si>
  <si>
    <t>Vodorovná doprava suti ze sypkých materiálů do 1 km</t>
  </si>
  <si>
    <t>-1836774196</t>
  </si>
  <si>
    <t>Vodorovná doprava suti bez naložení, ale se složením a s hrubým urovnáním ze sypkých materiálů, na vzdálenost do 1 km</t>
  </si>
  <si>
    <t>https://podminky.urs.cz/item/CS_URS_2023_01/997221551</t>
  </si>
  <si>
    <t>997221559</t>
  </si>
  <si>
    <t>Příplatek ZKD 1 km u vodorovné dopravy suti ze sypkých materiálů</t>
  </si>
  <si>
    <t>-977948757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</si>
  <si>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</si>
  <si>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</si>
  <si>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1040,679</t>
  </si>
  <si>
    <t>1040,679*4 'Přepočtené koeficientem množství</t>
  </si>
  <si>
    <t>998225111</t>
  </si>
  <si>
    <t>Přesun hmot pro pozemní komunikace s krytem z kamene, monolitickým betonovým nebo živičným</t>
  </si>
  <si>
    <t>921634731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</si>
  <si>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</si>
  <si>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</si>
  <si>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0,847+1705,018</t>
  </si>
  <si>
    <t>998225192</t>
  </si>
  <si>
    <t>Příplatek k přesunu hmot pro pozemní komunikace s krytem z kamene, živičným, betonovým do 2000 m</t>
  </si>
  <si>
    <t>1477114405</t>
  </si>
  <si>
    <t>Přesun hmot pro komunikace s krytem z kameniva, monolitickým betonovým nebo živičným Příplatek k ceně za zvětšený přesun přes vymezenou největší dopravní vzdálenost do 2000 m</t>
  </si>
  <si>
    <t>https://podminky.urs.cz/item/CS_URS_2023_01/998225192</t>
  </si>
  <si>
    <t>Průzkumné, zeměměřičské a projektové práce</t>
  </si>
  <si>
    <t>012312400</t>
  </si>
  <si>
    <t>Měření při zatěžovacích zkouškách stavebních konstrukcí</t>
  </si>
  <si>
    <t>soubor</t>
  </si>
  <si>
    <t>2086186664</t>
  </si>
  <si>
    <t>https://podminky.urs.cz/item/CS_URS_2025_01/012312400</t>
  </si>
  <si>
    <t>kab01</t>
  </si>
  <si>
    <t>kabel</t>
  </si>
  <si>
    <t>701,5</t>
  </si>
  <si>
    <t>L01</t>
  </si>
  <si>
    <t>115,096</t>
  </si>
  <si>
    <t>0,713</t>
  </si>
  <si>
    <t>OB03</t>
  </si>
  <si>
    <t>Obsyp</t>
  </si>
  <si>
    <t>441,692</t>
  </si>
  <si>
    <t>853,016</t>
  </si>
  <si>
    <t>OPK01</t>
  </si>
  <si>
    <t>Optický kabel</t>
  </si>
  <si>
    <t>1796,5</t>
  </si>
  <si>
    <t>or01</t>
  </si>
  <si>
    <t>ornice</t>
  </si>
  <si>
    <t>441,585</t>
  </si>
  <si>
    <t>01.1.7 - IO 01 - Vodovodní přivaděče - Silnoproud a slaboproud</t>
  </si>
  <si>
    <t>ŠD01</t>
  </si>
  <si>
    <t>Zásyp štěrkodrtí tl. 300 mm pod konstrukčními vrstvami komunikace</t>
  </si>
  <si>
    <t>295,515</t>
  </si>
  <si>
    <t>VY01</t>
  </si>
  <si>
    <t>0,162</t>
  </si>
  <si>
    <t>VY02</t>
  </si>
  <si>
    <t>0,6</t>
  </si>
  <si>
    <t>VY03</t>
  </si>
  <si>
    <t>VÝKOP</t>
  </si>
  <si>
    <t>0,95</t>
  </si>
  <si>
    <t>VY04</t>
  </si>
  <si>
    <t>10,584</t>
  </si>
  <si>
    <t>VY05</t>
  </si>
  <si>
    <t>925,917</t>
  </si>
  <si>
    <t>380,712</t>
  </si>
  <si>
    <t xml:space="preserve">    2 - Zakládání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</si>
  <si>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</si>
  <si>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</si>
  <si>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</si>
  <si>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22-M - Montáže technologických zařízení pro dopravní stavby</t>
  </si>
  <si>
    <t xml:space="preserve">    46-M - Zemní práce při extr.mont.pracích</t>
  </si>
  <si>
    <t>121151113</t>
  </si>
  <si>
    <t>Sejmutí ornice plochy do 500 m2 tl vrstvy do 200 mm strojně</t>
  </si>
  <si>
    <t>-836563136</t>
  </si>
  <si>
    <t>Sejmutí ornice strojně při souvislé ploše přes 100 do 500 m2, tl. vrstvy do 200 mm</t>
  </si>
  <si>
    <t>https://podminky.urs.cz/item/CS_URS_2023_01/121151113</t>
  </si>
  <si>
    <t>(48,5)*1,5+(238,05)*1,5+19,6*0,6</t>
  </si>
  <si>
    <t>131213701</t>
  </si>
  <si>
    <t>Hloubení nezapažených jam v soudržných horninách třídy těžitelnosti I skupiny 3 ručně</t>
  </si>
  <si>
    <t>683907844</t>
  </si>
  <si>
    <t>Hloubení nezapažených jam ručně s urovnáním dna do předepsaného profilu a spádu v hornině třídy těžitelnosti I skupiny 3 soudržných</t>
  </si>
  <si>
    <t>https://podminky.urs.cz/item/CS_URS_2023_01/131213701</t>
  </si>
  <si>
    <t>0,6*0,3*0,9</t>
  </si>
  <si>
    <t>-167007067</t>
  </si>
  <si>
    <t>1*0,6*1</t>
  </si>
  <si>
    <t>132212331</t>
  </si>
  <si>
    <t>Hloubení nezapažených rýh šířky do 2000 mm v soudržných horninách třídy těžitelnosti I skupiny 3 ručně</t>
  </si>
  <si>
    <t>-986357987</t>
  </si>
  <si>
    <t>Hloubení nezapažených rýh šířky přes 800 do 2 000 mm ručně s urovnáním dna do předepsaného profilu a spádu v hornině třídy těžitelnosti I skupiny 3 soudržných</t>
  </si>
  <si>
    <t>https://podminky.urs.cz/item/CS_URS_2023_01/132212331</t>
  </si>
  <si>
    <t>(1)*0,95*(1)</t>
  </si>
  <si>
    <t>132251101</t>
  </si>
  <si>
    <t>Hloubení rýh nezapažených š do 800 mm v hornině třídy těžitelnosti I skupiny 3 objem do 20 m3 strojně</t>
  </si>
  <si>
    <t>621134616</t>
  </si>
  <si>
    <t>Hloubení nezapažených rýh šířky do 800 mm strojně s urovnáním dna do předepsaného profilu a spádu v hornině třídy těžitelnosti I skupiny 3 do 20 m3</t>
  </si>
  <si>
    <t>https://podminky.urs.cz/item/CS_URS_2023_01/132251101</t>
  </si>
  <si>
    <t>19,6*0,6*(1,1-0,2)</t>
  </si>
  <si>
    <t>132251256</t>
  </si>
  <si>
    <t>Hloubení rýh nezapažených š do 2000 mm v hornině třídy těžitelnosti I skupiny 3 objem do 5000 m3 strojně</t>
  </si>
  <si>
    <t>-2023019630</t>
  </si>
  <si>
    <t>Hloubení nezapažených rýh šířky přes 800 do 2 000 mm strojně s urovnáním dna do předepsaného profilu a spádu v hornině třídy těžitelnosti I skupiny 3 přes 1 000 do 5 000 m3</t>
  </si>
  <si>
    <t>https://podminky.urs.cz/item/CS_URS_2023_01/132251256</t>
  </si>
  <si>
    <t>(1508,35-10-31-7-2-7-2)*0,55*(1+0,1-0,41)</t>
  </si>
  <si>
    <t>(264,42-0,5)*0,55*(1+0,1-0,2)</t>
  </si>
  <si>
    <t>(115,72-19,6)*0,55*(1+0,1-0,2)</t>
  </si>
  <si>
    <t>(297,85-10-7-2)*0,4*(1,075+0,1-0,41)</t>
  </si>
  <si>
    <t>(261,76-0,5)*0,4*(1,175+0,1-0,2)</t>
  </si>
  <si>
    <t>1557031608</t>
  </si>
  <si>
    <t>(ZÁSYP-ŠD01)</t>
  </si>
  <si>
    <t>654070317</t>
  </si>
  <si>
    <t>VY01+VY02+VY03+VY04+VY05-(ZÁSYP-ŠD01)</t>
  </si>
  <si>
    <t>2115098886</t>
  </si>
  <si>
    <t>853,016*10 'Přepočtené koeficientem množství</t>
  </si>
  <si>
    <t>-1413426306</t>
  </si>
  <si>
    <t>1624143865</t>
  </si>
  <si>
    <t>853,016*1,9 'Přepočtené koeficientem množství</t>
  </si>
  <si>
    <t>-143081724</t>
  </si>
  <si>
    <t>(VY02+VY03+VY04+VY05+VY01)</t>
  </si>
  <si>
    <t>-(OB01+OB03+L01)</t>
  </si>
  <si>
    <t>777041346</t>
  </si>
  <si>
    <t>(1512,07-13-10-31)*0,58*0,3</t>
  </si>
  <si>
    <t>(300,74+1-13-10)*0,4*(0,075+0,3)</t>
  </si>
  <si>
    <t>295,515*2 'Přepočtené koeficientem množství</t>
  </si>
  <si>
    <t>-1217136647</t>
  </si>
  <si>
    <t>-1857530296</t>
  </si>
  <si>
    <t>(1793,5-13-10-31)*0,53*(0,075+0,3)</t>
  </si>
  <si>
    <t>(115,7-0,5)*0,53*(0,075+0,3)</t>
  </si>
  <si>
    <t>(581,4-13-10)*0,4*(0,075+0,3)</t>
  </si>
  <si>
    <t>(((0,075*0,075*3,14)/4)*(OPK01-31-13-10))*-1</t>
  </si>
  <si>
    <t>(((0,075*0,075*3,14)/4)*(kab01-13-10))*-1</t>
  </si>
  <si>
    <t>-351902247</t>
  </si>
  <si>
    <t>OB03+OB01</t>
  </si>
  <si>
    <t>442,405*2 'Přepočtené koeficientem množství</t>
  </si>
  <si>
    <t>181351103</t>
  </si>
  <si>
    <t>Rozprostření ornice tl vrstvy do 200 mm pl přes 100 do 500 m2 v rovině nebo ve svahu do 1:5 strojně</t>
  </si>
  <si>
    <t>-894008907</t>
  </si>
  <si>
    <t>Rozprostření a urovnání ornice v rovině nebo ve svahu sklonu do 1:5 strojně při souvislé ploše přes 100 do 500 m2, tl. vrstvy do 200 mm</t>
  </si>
  <si>
    <t>https://podminky.urs.cz/item/CS_URS_2023_01/181351103</t>
  </si>
  <si>
    <t>-874254691</t>
  </si>
  <si>
    <t>918551755</t>
  </si>
  <si>
    <t>441,585*0,02 'Přepočtené koeficientem množství</t>
  </si>
  <si>
    <t>Zakládání</t>
  </si>
  <si>
    <t>275313611</t>
  </si>
  <si>
    <t>Základové patky z betonu tř. C 16/20</t>
  </si>
  <si>
    <t>1321964642</t>
  </si>
  <si>
    <t>Základy z betonu prostého patky a bloky z betonu kamenem neprokládaného tř. C 16/20</t>
  </si>
  <si>
    <t>https://podminky.urs.cz/item/CS_URS_2023_01/275313611</t>
  </si>
  <si>
    <t>0,6*0,3*0,9*1</t>
  </si>
  <si>
    <t>2064866656</t>
  </si>
  <si>
    <t>(1793,5-13-10-31)*0,5*0,1</t>
  </si>
  <si>
    <t>115,7*0,5*(0,1)</t>
  </si>
  <si>
    <t>(581,4-13-10)*0,4*0,1</t>
  </si>
  <si>
    <t>899913112</t>
  </si>
  <si>
    <t>Uzavírací manžeta chráničky potrubí DN 40x 100</t>
  </si>
  <si>
    <t>-1537656637</t>
  </si>
  <si>
    <t>Koncové uzavírací manžety chrániček DN potrubí x DN chráničky DN 40 x 100</t>
  </si>
  <si>
    <t>https://podminky.urs.cz/item/CS_URS_2023_01/899913112</t>
  </si>
  <si>
    <t>899913131</t>
  </si>
  <si>
    <t>Uzavírací manžeta chráničky potrubí DN 80 x 100</t>
  </si>
  <si>
    <t>1189633662</t>
  </si>
  <si>
    <t>Koncové uzavírací manžety chrániček DN potrubí x DN chráničky DN 80 x 100</t>
  </si>
  <si>
    <t>https://podminky.urs.cz/item/CS_URS_2023_01/899913131</t>
  </si>
  <si>
    <t>2*2</t>
  </si>
  <si>
    <t>998276128</t>
  </si>
  <si>
    <t>Příplatek k přesunu hmot pro trubní vedení z trub z plastických hmot za zvětšený přesun přes 3000 do 5000 m</t>
  </si>
  <si>
    <t>-568862839</t>
  </si>
  <si>
    <t>Přesun hmot pro trubní vedení hloubené z trub z plastických hmot nebo sklolaminátových Příplatek k cenám za zvětšený přesun přes vymezenou největší dopravní vzdálenost přes 3000 do 5000 m</t>
  </si>
  <si>
    <t>https://podminky.urs.cz/item/CS_URS_2023_01/998276128</t>
  </si>
  <si>
    <t>PSV</t>
  </si>
  <si>
    <t>Práce a dodávky PSV</t>
  </si>
  <si>
    <t>741</t>
  </si>
  <si>
    <t>Elektroinstalace - silnoproud</t>
  </si>
  <si>
    <t>741121101</t>
  </si>
  <si>
    <t>Montáž vodič Al izolovaný plný a laněný žíla 16 až 35 mm2 zatažený v trubkách nebo lištách (např. AY,AYY)</t>
  </si>
  <si>
    <t>-125471104</t>
  </si>
  <si>
    <t>Montáž izolovaných vodičů hliníkových bez ukončení uložených v trubkách nebo lištách zatažených plných a laněných (např. AY, AYY) průřezu žíly 16 až 35 mm2</t>
  </si>
  <si>
    <t>https://podminky.urs.cz/item/CS_URS_2023_01/741121101</t>
  </si>
  <si>
    <t>697,5+2+2</t>
  </si>
  <si>
    <t>1257567</t>
  </si>
  <si>
    <t>KABEL 1-AYKY-J 4X35 BUBEN</t>
  </si>
  <si>
    <t>1533573925</t>
  </si>
  <si>
    <t>701,5*1,15 'Přepočtené koeficientem množství</t>
  </si>
  <si>
    <t>34571353</t>
  </si>
  <si>
    <t>trubka elektroinstalační ohebná dvouplášťová korugovaná (chránička) D 61/75mm, HDPE+LDPE</t>
  </si>
  <si>
    <t>-1767873008</t>
  </si>
  <si>
    <t>741136022</t>
  </si>
  <si>
    <t>Propojení kabel silový celoplastový a s papírovou izolací spojkou do 1 kV 4x35 až 50 mm2</t>
  </si>
  <si>
    <t>-1798087080</t>
  </si>
  <si>
    <t>Propojení kabelů nebo vodičů spojkou venkovní teplem smršťovací kabelů silových celoplastových a s papírovou izolací - přechodových počtu a průřezu žil 4x35 až 50 mm2</t>
  </si>
  <si>
    <t>https://podminky.urs.cz/item/CS_URS_2023_01/741136022</t>
  </si>
  <si>
    <t>35436023</t>
  </si>
  <si>
    <t>spojka kabelová smršťovaná přímé do 1kV 91ah-22s 4x16-50mm</t>
  </si>
  <si>
    <t>-892028718</t>
  </si>
  <si>
    <t>741210001</t>
  </si>
  <si>
    <t>Montáž rozvodnice oceloplechová nebo plastová běžná do 20 kg</t>
  </si>
  <si>
    <t>904828125</t>
  </si>
  <si>
    <t>Montáž rozvodnic oceloplechových nebo plastových bez zapojení vodičů běžných, hmotnosti do 20 kg</t>
  </si>
  <si>
    <t>https://podminky.urs.cz/item/CS_URS_2023_01/741210001</t>
  </si>
  <si>
    <t>35711022r</t>
  </si>
  <si>
    <t>rozvodnice nástěnná, plné dveře, IP65, 36 modulárních jednotek (18x2), vč. N/pE, vč. doplňkového materiálu</t>
  </si>
  <si>
    <t>1660435182</t>
  </si>
  <si>
    <t>741230001</t>
  </si>
  <si>
    <t>Montáž deska přístrojová elektroměrová typová</t>
  </si>
  <si>
    <t>2011058377</t>
  </si>
  <si>
    <t>Montáž desek přístrojových bez zapojení vodičů typových elektroměrových</t>
  </si>
  <si>
    <t>https://podminky.urs.cz/item/CS_URS_2023_01/741230001</t>
  </si>
  <si>
    <t>741320105</t>
  </si>
  <si>
    <t>Montáž jističů jednopólových nn do 25 A ve skříni se zapojením vodičů</t>
  </si>
  <si>
    <t>-1681450811</t>
  </si>
  <si>
    <t>Montáž jističů se zapojením vodičů jednopólových nn do 25 A ve skříni</t>
  </si>
  <si>
    <t>https://podminky.urs.cz/item/CS_URS_2023_01/741320105</t>
  </si>
  <si>
    <t>35822107</t>
  </si>
  <si>
    <t>jistič 1-pólový 6 A vypínací charakteristika B vypínací schopnost 10 kA</t>
  </si>
  <si>
    <t>-367774558</t>
  </si>
  <si>
    <t>741320175</t>
  </si>
  <si>
    <t>Montáž jističů třípólových nn do 63 A ve skříni se zapojením vodičů</t>
  </si>
  <si>
    <t>842385933</t>
  </si>
  <si>
    <t>Montáž jističů se zapojením vodičů třípólových nn do 63 A ve skříni</t>
  </si>
  <si>
    <t>https://podminky.urs.cz/item/CS_URS_2023_01/741320175</t>
  </si>
  <si>
    <t>35822176</t>
  </si>
  <si>
    <t>jistič 3-pólový 32 A vypínací charakteristika C vypínací schopnost 10 kA</t>
  </si>
  <si>
    <t>821822335</t>
  </si>
  <si>
    <t>741321043</t>
  </si>
  <si>
    <t>Montáž proudových chráničů čtyřpólových nn do 63 A ve skříni se zapojením vodičů</t>
  </si>
  <si>
    <t>-273550444</t>
  </si>
  <si>
    <t>Montáž proudových chráničů se zapojením vodičů čtyřpólových nn do 63 A ve skříni</t>
  </si>
  <si>
    <t>https://podminky.urs.cz/item/CS_URS_2023_01/741321043</t>
  </si>
  <si>
    <t>35889206</t>
  </si>
  <si>
    <t>chránič proudový 4pólový 40A pracovního proudu 0,03A</t>
  </si>
  <si>
    <t>-1051249330</t>
  </si>
  <si>
    <t>741322011</t>
  </si>
  <si>
    <t>Montáž svodiče bleskových proudů nn typ 1 třípólových impulzní proud do 35 kA se zapojením vodičů</t>
  </si>
  <si>
    <t>-813669340</t>
  </si>
  <si>
    <t>Montáž přepěťových ochran nn se zapojením vodičů svodiče bleskových proudů – typ 1 třípólových, pro impulsní proud do 35 kA</t>
  </si>
  <si>
    <t>https://podminky.urs.cz/item/CS_URS_2023_01/741322011</t>
  </si>
  <si>
    <t>R0032971.URS</t>
  </si>
  <si>
    <t>Svodič bleskových proudů typ 1 a 2, síť TN-C, vyjímat. modul, možnost blokace</t>
  </si>
  <si>
    <t>-1602966660</t>
  </si>
  <si>
    <t>741322142</t>
  </si>
  <si>
    <t>Montáž svodiče přepětí nn typ 3 třípólových na DIN lištu se zapojením vodičů</t>
  </si>
  <si>
    <t>1419719149</t>
  </si>
  <si>
    <t>Montáž přepěťových ochran nn se zapojením vodičů svodiče přepětí – typ 3 na DIN lištu třípólových</t>
  </si>
  <si>
    <t>https://podminky.urs.cz/item/CS_URS_2023_01/741322142</t>
  </si>
  <si>
    <t>ADI.0032975.URS</t>
  </si>
  <si>
    <t>Průchozí přepěťová ochrana 230 VAC/25A typ 3, optická a dálková sign. poruchy</t>
  </si>
  <si>
    <t>-929035740</t>
  </si>
  <si>
    <t>741330251</t>
  </si>
  <si>
    <t>Montáž součástí stykačů se zapojením-pomocný kontakt 2Z, 2V</t>
  </si>
  <si>
    <t>-360496787</t>
  </si>
  <si>
    <t>Montáž součástí stykačů se zapojením pomocných kontaktů 2Z, 2V</t>
  </si>
  <si>
    <t>https://podminky.urs.cz/item/CS_URS_2023_01/741330251</t>
  </si>
  <si>
    <t>R200912R0001</t>
  </si>
  <si>
    <t>S2C-H6R pomocný kontakt</t>
  </si>
  <si>
    <t>1715340130</t>
  </si>
  <si>
    <t>741410003</t>
  </si>
  <si>
    <t>Montáž vodič uzemňovací drát nebo lano D do 10 mm na povrchu</t>
  </si>
  <si>
    <t>1646924478</t>
  </si>
  <si>
    <t>Montáž uzemňovacího vedení s upevněním, propojením a připojením pomocí svorek na povrchu drátu nebo lana Ø do 10 mm</t>
  </si>
  <si>
    <t>https://podminky.urs.cz/item/CS_URS_2023_01/741410003</t>
  </si>
  <si>
    <t>zem02</t>
  </si>
  <si>
    <t>35441073</t>
  </si>
  <si>
    <t>drát D 10mm FeZn</t>
  </si>
  <si>
    <t>-1336250631</t>
  </si>
  <si>
    <t>741410021</t>
  </si>
  <si>
    <t>Montáž vodič uzemňovací pásek průřezu do 120 mm2 v městské zástavbě v zemi</t>
  </si>
  <si>
    <t>-406901775</t>
  </si>
  <si>
    <t>Montáž uzemňovacího vedení s upevněním, propojením a připojením pomocí svorek v zemi s izolací spojů pásku průřezu do 120 mm2 v městské zástavbě</t>
  </si>
  <si>
    <t>https://podminky.urs.cz/item/CS_URS_2023_01/741410021</t>
  </si>
  <si>
    <t>zem01</t>
  </si>
  <si>
    <t>50+50</t>
  </si>
  <si>
    <t>35442062</t>
  </si>
  <si>
    <t>pás zemnící 30x4mm FeZn</t>
  </si>
  <si>
    <t>547969163</t>
  </si>
  <si>
    <t>741420021</t>
  </si>
  <si>
    <t>Montáž svorka hromosvodná se 2 šrouby</t>
  </si>
  <si>
    <t>38470456</t>
  </si>
  <si>
    <t>Montáž hromosvodného vedení svorek se 2 šrouby</t>
  </si>
  <si>
    <t>https://podminky.urs.cz/item/CS_URS_2023_01/741420021</t>
  </si>
  <si>
    <t>35441885</t>
  </si>
  <si>
    <t>svorka spojovací pro lano D 8-10mm</t>
  </si>
  <si>
    <t>-1216684308</t>
  </si>
  <si>
    <t>741420022</t>
  </si>
  <si>
    <t>Montáž svorka hromosvodná se 3 a více šrouby</t>
  </si>
  <si>
    <t>1693907090</t>
  </si>
  <si>
    <t>Montáž hromosvodného vedení svorek se 3 a více šrouby</t>
  </si>
  <si>
    <t>https://podminky.urs.cz/item/CS_URS_2023_01/741420022</t>
  </si>
  <si>
    <t>35441986</t>
  </si>
  <si>
    <t>svorka odbočovací a spojovací pro pásek 30x4mm, FeZn</t>
  </si>
  <si>
    <t>1440252034</t>
  </si>
  <si>
    <t>741810002</t>
  </si>
  <si>
    <t>Celková prohlídka elektrického rozvodu a zařízení přes 100 000 do 500 000,- Kč</t>
  </si>
  <si>
    <t>1990529395</t>
  </si>
  <si>
    <t>Zkoušky a prohlídky elektrických rozvodů a zařízení celková prohlídka a vyhotovení revizní zprávy pro objem montážních prací přes 100 do 500 tis. Kč</t>
  </si>
  <si>
    <t>https://podminky.urs.cz/item/CS_URS_2025_01/741810002</t>
  </si>
  <si>
    <t>741820011</t>
  </si>
  <si>
    <t>Měření zemnící síť dl pásku do 100 m</t>
  </si>
  <si>
    <t>-309327674</t>
  </si>
  <si>
    <t>Měření zemních odporů zemnicí sítě délky pásku do 100 m</t>
  </si>
  <si>
    <t>https://podminky.urs.cz/item/CS_URS_2023_01/741820011</t>
  </si>
  <si>
    <t>998741101</t>
  </si>
  <si>
    <t>Přesun hmot tonážní pro silnoproud v objektech v do 6 m</t>
  </si>
  <si>
    <t>287435474</t>
  </si>
  <si>
    <t>Přesun hmot pro silnoproud stanovený z hmotnosti přesunovaného materiálu vodorovná dopravní vzdálenost do 50 m v objektech výšky do 6 m</t>
  </si>
  <si>
    <t>https://podminky.urs.cz/item/CS_URS_2023_01/998741101</t>
  </si>
  <si>
    <t>998741194</t>
  </si>
  <si>
    <t>Příplatek k přesunu hmot tonážní 741 za zvětšený přesun do 1000 m</t>
  </si>
  <si>
    <t>-1696653525</t>
  </si>
  <si>
    <t>Přesun hmot pro silnoproud stanovený z hmotnosti přesunovaného materiálu Příplatek k ceně za zvětšený přesun přes vymezenou největší dopravní vzdálenost do 1000 m</t>
  </si>
  <si>
    <t>https://podminky.urs.cz/item/CS_URS_2023_01/998741194</t>
  </si>
  <si>
    <t>742</t>
  </si>
  <si>
    <t>Elektroinstalace - slaboproud</t>
  </si>
  <si>
    <t>742210251</t>
  </si>
  <si>
    <t>Připojení kontaktu ovládaného nebo monitorovaného</t>
  </si>
  <si>
    <t>20184677</t>
  </si>
  <si>
    <t>https://podminky.urs.cz/item/CS_URS_2023_01/742210251</t>
  </si>
  <si>
    <t>14*1</t>
  </si>
  <si>
    <t>R0301</t>
  </si>
  <si>
    <t>PLC relé 230V, výstup 4x relé / 10A, vstup 8x analogový vstup</t>
  </si>
  <si>
    <t>-565913412</t>
  </si>
  <si>
    <t>R04</t>
  </si>
  <si>
    <t>Programování PLC relé, nastavení + grafické znázornění, s vlastním operačním systémem</t>
  </si>
  <si>
    <t>337374434</t>
  </si>
  <si>
    <t>742220001</t>
  </si>
  <si>
    <t>Montáž ústředny PZTS do 16 ti zón a 4 podsystémů s komunikátorem na PCO a zdrojem</t>
  </si>
  <si>
    <t>-595744452</t>
  </si>
  <si>
    <t>Montáž ústředny PZTS s komunikátorem na PCO a zdrojem do 16 ti zón a 4 podsystémů</t>
  </si>
  <si>
    <t>https://podminky.urs.cz/item/CS_URS_2023_01/742220001</t>
  </si>
  <si>
    <t>40462004</t>
  </si>
  <si>
    <t>ústředna PZTS se zabudovaným LAN a GSM komunikátorem a rádiovým modulem</t>
  </si>
  <si>
    <t>-1095557514</t>
  </si>
  <si>
    <t>742220031</t>
  </si>
  <si>
    <t>Montáž koncentrátoru nebo expanderu v krytu</t>
  </si>
  <si>
    <t>-591312578</t>
  </si>
  <si>
    <t>Montáž koncentrátoru nebo expanderu pro PZTS</t>
  </si>
  <si>
    <t>https://podminky.urs.cz/item/CS_URS_2023_01/742220031</t>
  </si>
  <si>
    <t>40466009</t>
  </si>
  <si>
    <t>modul systémový GSM, kovový kryt</t>
  </si>
  <si>
    <t>1793969104</t>
  </si>
  <si>
    <t>742220161</t>
  </si>
  <si>
    <t>Montáž akumulátoru 12V</t>
  </si>
  <si>
    <t>2131307406</t>
  </si>
  <si>
    <t>https://podminky.urs.cz/item/CS_URS_2023_01/742220161</t>
  </si>
  <si>
    <t>34641076</t>
  </si>
  <si>
    <t>akumulátor 12V/3,5Ah</t>
  </si>
  <si>
    <t>-2002019045</t>
  </si>
  <si>
    <t>742220256</t>
  </si>
  <si>
    <t>Montáž zálohové sirény s majákem a s akumulátorem 1,2 Ah</t>
  </si>
  <si>
    <t>1505226965</t>
  </si>
  <si>
    <t>Montáž příslušenství pro PZTS siréna zálohovaná s majákem a s akumulátorem 1,2 Ah</t>
  </si>
  <si>
    <t>https://podminky.urs.cz/item/CS_URS_2023_01/742220256</t>
  </si>
  <si>
    <t>40464020</t>
  </si>
  <si>
    <t>siréna venkovní plastová zálohovaná, s majákem a akumulátorem, 110 dB/1m, záblesk červený</t>
  </si>
  <si>
    <t>-918234550</t>
  </si>
  <si>
    <t>742220401</t>
  </si>
  <si>
    <t>Programování základních parametrů ústředny PZTS</t>
  </si>
  <si>
    <t>-2042818381</t>
  </si>
  <si>
    <t>Nastavení a oživení PZTS programování základních parametrů ústředny</t>
  </si>
  <si>
    <t>https://podminky.urs.cz/item/CS_URS_2023_01/742220401</t>
  </si>
  <si>
    <t>742220402</t>
  </si>
  <si>
    <t>Programování systému na jeden detektor PZTS</t>
  </si>
  <si>
    <t>-391998756</t>
  </si>
  <si>
    <t>Nastavení a oživení PZTS programování systému na jeden detektor</t>
  </si>
  <si>
    <t>https://podminky.urs.cz/item/CS_URS_2023_01/742220402</t>
  </si>
  <si>
    <t>742220411</t>
  </si>
  <si>
    <t>Oživení systému na jeden detektor PZTS</t>
  </si>
  <si>
    <t>-620833259</t>
  </si>
  <si>
    <t>Nastavení a oživení PZTS oživení systému na jeden detektor</t>
  </si>
  <si>
    <t>https://podminky.urs.cz/item/CS_URS_2023_01/742220411</t>
  </si>
  <si>
    <t>742220421</t>
  </si>
  <si>
    <t>Instalace přístupového SW PZTS</t>
  </si>
  <si>
    <t>-1732769161</t>
  </si>
  <si>
    <t>Nastavení a oživení PZTS instalace přístupového SW</t>
  </si>
  <si>
    <t>https://podminky.urs.cz/item/CS_URS_2023_01/742220421</t>
  </si>
  <si>
    <t>742220501</t>
  </si>
  <si>
    <t>Provedení zkoušky TIČR pro PZTS</t>
  </si>
  <si>
    <t>1845595641</t>
  </si>
  <si>
    <t>Zkoušky a revize PZTS zkoušky TIČR</t>
  </si>
  <si>
    <t>https://podminky.urs.cz/item/CS_URS_2023_01/742220501</t>
  </si>
  <si>
    <t>742220511</t>
  </si>
  <si>
    <t>Výchozí revize systému PZTS</t>
  </si>
  <si>
    <t>329246974</t>
  </si>
  <si>
    <t>Zkoušky a revize PZTS revize výchozí systému PZTS</t>
  </si>
  <si>
    <t>https://podminky.urs.cz/item/CS_URS_2023_01/742220511</t>
  </si>
  <si>
    <t>742250002</t>
  </si>
  <si>
    <t>Montáž převodníkového driveru pro ústřednu PZTS</t>
  </si>
  <si>
    <t>-1538790314</t>
  </si>
  <si>
    <t>Montáž softwarové nástavby převodníkový driver pro ústřednu PZTS</t>
  </si>
  <si>
    <t>https://podminky.urs.cz/item/CS_URS_2023_01/742250002</t>
  </si>
  <si>
    <t>742330003</t>
  </si>
  <si>
    <t>Montáž rozvaděče optického nástěnného</t>
  </si>
  <si>
    <t>1739350010</t>
  </si>
  <si>
    <t>Montáž strukturované kabeláže rozvaděče optického nástěnného</t>
  </si>
  <si>
    <t>https://podminky.urs.cz/item/CS_URS_2023_01/742330003</t>
  </si>
  <si>
    <t>35712113</t>
  </si>
  <si>
    <t>rozvaděč nástěnný optický venkovní na zeď plast se zámkem až 24 svarů čelo 8x sc sim 4x vstup 8-14mm a 8x do 3mm IP 67</t>
  </si>
  <si>
    <t>-1973135004</t>
  </si>
  <si>
    <t>742330036</t>
  </si>
  <si>
    <t>Montáž optické vany - sestavení</t>
  </si>
  <si>
    <t>-1615374118</t>
  </si>
  <si>
    <t>Montáž strukturované kabeláže příslušenství a ostatní práce k rozvaděčům sestavení optické vany</t>
  </si>
  <si>
    <t>https://podminky.urs.cz/item/CS_URS_2023_01/742330036</t>
  </si>
  <si>
    <t>1+1</t>
  </si>
  <si>
    <t>35759000</t>
  </si>
  <si>
    <t>vana optická neosazená výsuvná 1U 1xkazeta pro 24 svárů 24xSC simplex</t>
  </si>
  <si>
    <t>833144134</t>
  </si>
  <si>
    <t>998742101</t>
  </si>
  <si>
    <t>Přesun hmot tonážní pro slaboproud v objektech v do 6 m</t>
  </si>
  <si>
    <t>1247363728</t>
  </si>
  <si>
    <t>Přesun hmot pro slaboproud stanovený z hmotnosti přesunovaného materiálu vodorovná dopravní vzdálenost do 50 m v objektech výšky do 6 m</t>
  </si>
  <si>
    <t>https://podminky.urs.cz/item/CS_URS_2023_01/998742101</t>
  </si>
  <si>
    <t>998742199</t>
  </si>
  <si>
    <t>Příplatek k přesunu hmot tonážní 742 za zvětšený přesun ZKD 1000 m přes 1000 m</t>
  </si>
  <si>
    <t>945056133</t>
  </si>
  <si>
    <t>Přesun hmot pro slaboproud stanovený z hmotnosti přesunovaného materiálu Příplatek k ceně za zvětšený přesun přes vymezenou největší dopravní vzdálenost za každých dalších i započatých 1000 m</t>
  </si>
  <si>
    <t>https://podminky.urs.cz/item/CS_URS_2023_01/998742199</t>
  </si>
  <si>
    <t>0,02*4 'Přepočtené koeficientem množství</t>
  </si>
  <si>
    <t>22-M</t>
  </si>
  <si>
    <t>Montáže technologických zařízení pro dopravní stavby</t>
  </si>
  <si>
    <t>220110924</t>
  </si>
  <si>
    <t>Montáž oceloplechové rozvodnice [AŽD] venkovní s pilířem z polypropylenu včetně zemních prací</t>
  </si>
  <si>
    <t>-1444775</t>
  </si>
  <si>
    <t>Montáž rozvodnice oceloplechové venkovní s pilířem z polypropylenu včetně zemních prací</t>
  </si>
  <si>
    <t>https://podminky.urs.cz/item/CS_URS_2023_01/220110924</t>
  </si>
  <si>
    <t>35711672</t>
  </si>
  <si>
    <t>skříň rozváděče elektroměrového pro přímé měření kompaktní pilíř celoplastové provedení pro 1x jednosazbový třífázový elektroměr přístroje na elektroměrové desce s plombovatelným krytem jističů (ER112/PKP7P)</t>
  </si>
  <si>
    <t>256</t>
  </si>
  <si>
    <t>-1400677502</t>
  </si>
  <si>
    <t>220182028</t>
  </si>
  <si>
    <t>Kontrola tlakutěsnosti HDPE trubky přes 2000 m</t>
  </si>
  <si>
    <t>1369780337</t>
  </si>
  <si>
    <t>https://podminky.urs.cz/item/CS_URS_2023_01/220182028</t>
  </si>
  <si>
    <t>220182031</t>
  </si>
  <si>
    <t>Zatažení optického kabelu do ochranné HDPE trubky</t>
  </si>
  <si>
    <t>-2131415135</t>
  </si>
  <si>
    <t>https://podminky.urs.cz/item/CS_URS_2023_01/220182031</t>
  </si>
  <si>
    <t>1793,5+2+1</t>
  </si>
  <si>
    <t>34123015</t>
  </si>
  <si>
    <t>kabel datový optický OS DROP 8 vláken 9/125 plášť LSOH</t>
  </si>
  <si>
    <t>128</t>
  </si>
  <si>
    <t>1381767632</t>
  </si>
  <si>
    <t>1796,5*1,05 'Přepočtené koeficientem množství</t>
  </si>
  <si>
    <t>220182039</t>
  </si>
  <si>
    <t>Uložení trubky HDPE pro optický kabel do výkopu bez zřízení lože a bez krytí průměru nad 20 mm</t>
  </si>
  <si>
    <t>267530990</t>
  </si>
  <si>
    <t>Uložení trubky HDPE do výkopu pro optický kabel bez zřízení lože a bez krytí průměru přes 20 mm</t>
  </si>
  <si>
    <t>https://podminky.urs.cz/item/CS_URS_2023_01/220182039</t>
  </si>
  <si>
    <t>34571801</t>
  </si>
  <si>
    <t>chránička optického kabelu HDPE jednoplášťová bezhalogenová D 32/27mm</t>
  </si>
  <si>
    <t>-1955828490</t>
  </si>
  <si>
    <t>34571808</t>
  </si>
  <si>
    <t>spojka šroubovací pro chráničky optického kabelu D 32mm</t>
  </si>
  <si>
    <t>-1467761050</t>
  </si>
  <si>
    <t>7+8+28-23</t>
  </si>
  <si>
    <t>220182201</t>
  </si>
  <si>
    <t>Montáž spojky optického kabelu s 8 vlákny</t>
  </si>
  <si>
    <t>-1335894761</t>
  </si>
  <si>
    <t>Montáž spojky optického kabelu venkovní s 8 vlákny</t>
  </si>
  <si>
    <t>https://podminky.urs.cz/item/CS_URS_2024_01/220182201</t>
  </si>
  <si>
    <t>1693521</t>
  </si>
  <si>
    <t>MECHANICKA SPOJKA OPTICKEHO VLAKNA MS-01</t>
  </si>
  <si>
    <t>-1819444450</t>
  </si>
  <si>
    <t>220182301</t>
  </si>
  <si>
    <t>Ukončení optického kabelu v optickém rozvaděči pro 8 vláken</t>
  </si>
  <si>
    <t>1454560757</t>
  </si>
  <si>
    <t>Ukončení optického kabelu v optickém rozvaděči v optickém rozvaděči pro 8 vláken</t>
  </si>
  <si>
    <t>https://podminky.urs.cz/item/CS_URS_2023_01/220182301</t>
  </si>
  <si>
    <t>220182501</t>
  </si>
  <si>
    <t>Měření útlumu optického kabelu na dopravních stavbách na 2 vlnových délkách při montáži s 8 vlákny</t>
  </si>
  <si>
    <t>1929512202</t>
  </si>
  <si>
    <t>Měření útlumu optického kabelu na dopravních stavbách na dvou vlnových délkách při montáži (po položení) s 8 vlákny</t>
  </si>
  <si>
    <t>https://podminky.urs.cz/item/CS_URS_2023_01/220182501</t>
  </si>
  <si>
    <t>220182511</t>
  </si>
  <si>
    <t>Komplexní vyzkoušení úseku optického kabelu na dopravních stavbách pro 2 vlnové délky s 8 vlákny</t>
  </si>
  <si>
    <t>256450827</t>
  </si>
  <si>
    <t>Komplexní vyzkoušení úseku optického kabelu pro 2 vlnové délky s 8 vlákny</t>
  </si>
  <si>
    <t>https://podminky.urs.cz/item/CS_URS_2023_01/220182511</t>
  </si>
  <si>
    <t>R05</t>
  </si>
  <si>
    <t xml:space="preserve">Montáž systému hlídání hladiny, 3x hladinová sonda, 2x relé typ HRH, 230V, vč. dodávky materiálu, sond, zařizení, kabelů a pod. </t>
  </si>
  <si>
    <t>1902252832</t>
  </si>
  <si>
    <t>46-M</t>
  </si>
  <si>
    <t>Zemní práce při extr.mont.pracích</t>
  </si>
  <si>
    <t>460631212</t>
  </si>
  <si>
    <t>Řízené horizontální vrtání při elektromontážích v hornině tř. těžitelnosti I a II skupiny 1 až 4 vnějšího průměru přes 90 do 110 mm</t>
  </si>
  <si>
    <t>1460892919</t>
  </si>
  <si>
    <t>Zemní protlaky řízené horizontální vrtání v hornině třídy těžitelnosti I a II skupiny 1 až 4 včetně protlačení trub v hloubce do 6 m vnějšího průměru vrtu přes 90 do 110 mm</t>
  </si>
  <si>
    <t>https://podminky.urs.cz/item/CS_URS_2023_01/460631212</t>
  </si>
  <si>
    <t>13+13+10+10+31</t>
  </si>
  <si>
    <t>96</t>
  </si>
  <si>
    <t>55283916</t>
  </si>
  <si>
    <t>trubka ocelová bezešvá hladká jakost 11 353 108x5,0mm</t>
  </si>
  <si>
    <t>-2052425500</t>
  </si>
  <si>
    <t>77*1,03 'Přepočtené koeficientem množství</t>
  </si>
  <si>
    <t>97</t>
  </si>
  <si>
    <t>460671112</t>
  </si>
  <si>
    <t>Výstražná fólie pro krytí kabelů šířky 25 cm</t>
  </si>
  <si>
    <t>242765402</t>
  </si>
  <si>
    <t>Výstražná fólie z PVC pro krytí kabelů včetně vyrovnání povrchu rýhy, rozvinutí a uložení fólie šířky do 25 cm</t>
  </si>
  <si>
    <t>https://podminky.urs.cz/item/CS_URS_2023_01/460671112</t>
  </si>
  <si>
    <t>OPK01+KAB01</t>
  </si>
  <si>
    <t>98</t>
  </si>
  <si>
    <t>469981111</t>
  </si>
  <si>
    <t>Přesun hmot pro pomocné stavební práce při elektromotážích</t>
  </si>
  <si>
    <t>1473913722</t>
  </si>
  <si>
    <t>Přesun hmot pro pomocné stavební práce při elektromontážích dopravní vzdálenost do 1 000 m</t>
  </si>
  <si>
    <t>https://podminky.urs.cz/item/CS_URS_2023_01/469981111</t>
  </si>
  <si>
    <t>99</t>
  </si>
  <si>
    <t>469981211</t>
  </si>
  <si>
    <t>Příplatek k přesunu hmot pro pomocné stavební práce při elektromotážích ZKD 1000 m</t>
  </si>
  <si>
    <t>143333952</t>
  </si>
  <si>
    <t>Přesun hmot pro pomocné stavební práce při elektromontážích Příplatek k ceně za zvětšený přesun přes vymezenou největší dopravní vzdálenost za každých dalších i započatých 1000 m</t>
  </si>
  <si>
    <t>https://podminky.urs.cz/item/CS_URS_2023_01/469981211</t>
  </si>
  <si>
    <t>100</t>
  </si>
  <si>
    <t>353968161</t>
  </si>
  <si>
    <t>116</t>
  </si>
  <si>
    <t>101</t>
  </si>
  <si>
    <t>-1022056439</t>
  </si>
  <si>
    <t>102</t>
  </si>
  <si>
    <t>-760627682</t>
  </si>
  <si>
    <t>124,985</t>
  </si>
  <si>
    <t>1,359</t>
  </si>
  <si>
    <t>Obsyp potrubí</t>
  </si>
  <si>
    <t>544,31</t>
  </si>
  <si>
    <t>ODVOZ01</t>
  </si>
  <si>
    <t>Odvoz výkopku na skládku</t>
  </si>
  <si>
    <t>1395,506</t>
  </si>
  <si>
    <t>267</t>
  </si>
  <si>
    <t>POT02</t>
  </si>
  <si>
    <t>Potrubí  d90</t>
  </si>
  <si>
    <t>442,2</t>
  </si>
  <si>
    <t>POT03</t>
  </si>
  <si>
    <t>Potrubí  d110</t>
  </si>
  <si>
    <t>371,2</t>
  </si>
  <si>
    <t>01.2.1 - IO 02 - Distribuční vodovodní řady - Vodovodní řad A</t>
  </si>
  <si>
    <t>POT04</t>
  </si>
  <si>
    <t>Potrubí  d160</t>
  </si>
  <si>
    <t>972,1</t>
  </si>
  <si>
    <t>SD01</t>
  </si>
  <si>
    <t>Zásyp rýhy v tl. 300 mm pod konstrukčními vrstvami konunikace</t>
  </si>
  <si>
    <t>356,776</t>
  </si>
  <si>
    <t>1,6</t>
  </si>
  <si>
    <t>1798,507</t>
  </si>
  <si>
    <t>1129,453</t>
  </si>
  <si>
    <t xml:space="preserve">    733 - Ústřední vytápění - rozvodné potrubí</t>
  </si>
  <si>
    <t>522286105</t>
  </si>
  <si>
    <t>-1234497415</t>
  </si>
  <si>
    <t>-1401431792</t>
  </si>
  <si>
    <t>-1497677175</t>
  </si>
  <si>
    <t>(2692-2425)*1</t>
  </si>
  <si>
    <t>335983577</t>
  </si>
  <si>
    <t>(1777,45-264,1-3-31-7-2-10-7-2-13-7)*0,8*(1,75-0,41)+264,1*0,8*(1,45-0,2)</t>
  </si>
  <si>
    <t>-1502059330</t>
  </si>
  <si>
    <t>1*0,8*2,0</t>
  </si>
  <si>
    <t>141721217R</t>
  </si>
  <si>
    <t>Řízená mikrotuneláž délky protlaku do 50 m v hornině třídy těžitelnosti I a II, skupiny 1 až 4 včetně zatažení trub v hloubce do 6 m průměru vrtu přes 250 do 280 mm</t>
  </si>
  <si>
    <t>1405481288</t>
  </si>
  <si>
    <t>14011110</t>
  </si>
  <si>
    <t>trubka ocelová bezešvá hladká jakost 11 353 273x7,0mm</t>
  </si>
  <si>
    <t>754918639</t>
  </si>
  <si>
    <t>629704384</t>
  </si>
  <si>
    <t>(ZÁSYP-SD01)</t>
  </si>
  <si>
    <t>1713562791</t>
  </si>
  <si>
    <t>-969719747</t>
  </si>
  <si>
    <t>((((2104,53+7,63)-921,11)*2,2+(921,11-903,61)*1,5+((2411,29+0,55)-(2104,53+7,63))*2,6)*0,15)</t>
  </si>
  <si>
    <t>(VYK01+VYK02)-(264,1*0,8*(1,45-0,2-0,1-0,3-0,16))-ZÁSYP+SD01</t>
  </si>
  <si>
    <t>-381513088</t>
  </si>
  <si>
    <t>1395,506*10 'Přepočtené koeficientem množství</t>
  </si>
  <si>
    <t>-425903901</t>
  </si>
  <si>
    <t>-810815586</t>
  </si>
  <si>
    <t>1395,506*1,9 'Přepočtené koeficientem množství</t>
  </si>
  <si>
    <t>-758824148</t>
  </si>
  <si>
    <t>VYK01+VYK02</t>
  </si>
  <si>
    <t>-(OB01+OB03+L02)</t>
  </si>
  <si>
    <t>-1697933712</t>
  </si>
  <si>
    <t>(POT02)*0,814*0,3</t>
  </si>
  <si>
    <t>(POT03)*0,814*0,3</t>
  </si>
  <si>
    <t>(POT04-283,5-10-31)*0,814*0,3</t>
  </si>
  <si>
    <t>356,776*2 'Přepočtené koeficientem množství</t>
  </si>
  <si>
    <t>1586955995</t>
  </si>
  <si>
    <t>719192022</t>
  </si>
  <si>
    <t>(POT03)*0,74*(0,11+0,3)-((0,11*0,11*3,14)/4)*(POT03)</t>
  </si>
  <si>
    <t>(POT04-(1+1+1))*0,74*(0,16+0,3)-((0,16*0,16*3,14)/4)*(POT04-(1+1+1))</t>
  </si>
  <si>
    <t>(POT02)*0,74*(0,09+0,3)-((0,09*0,09*3,14)/4)*(POT02)</t>
  </si>
  <si>
    <t>-930276317</t>
  </si>
  <si>
    <t>OB01+OB03</t>
  </si>
  <si>
    <t>545,669*2 'Přepočtené koeficientem množství</t>
  </si>
  <si>
    <t>1885340181</t>
  </si>
  <si>
    <t>1785747024</t>
  </si>
  <si>
    <t>267*0,02 'Přepočtené koeficientem množství</t>
  </si>
  <si>
    <t>-1355737487</t>
  </si>
  <si>
    <t>1058867502</t>
  </si>
  <si>
    <t>(0,6*0,6)*13+(0,6*0,7)*7</t>
  </si>
  <si>
    <t>-1804478574</t>
  </si>
  <si>
    <t>(POT02+POT03+POT04)*0,7*0,1</t>
  </si>
  <si>
    <t>-1838264042</t>
  </si>
  <si>
    <t>(0,3*0,3*0,15)*62</t>
  </si>
  <si>
    <t>-1135303692</t>
  </si>
  <si>
    <t>(0,3*0,15*4)*62</t>
  </si>
  <si>
    <t>-1254189962</t>
  </si>
  <si>
    <t>(0,6*0,6)*13+(0,6*0,7)*8</t>
  </si>
  <si>
    <t>1106097099</t>
  </si>
  <si>
    <t>8,04*1,01 'Přepočtené koeficientem množství</t>
  </si>
  <si>
    <t>1434661570</t>
  </si>
  <si>
    <t>-1579108158</t>
  </si>
  <si>
    <t>-1017572495</t>
  </si>
  <si>
    <t>55254048</t>
  </si>
  <si>
    <t>koleno 90° s patkou přírubové litinové vodovodní N-kus PN10/16 DN 100</t>
  </si>
  <si>
    <t>-438014612</t>
  </si>
  <si>
    <t>857311151</t>
  </si>
  <si>
    <t>Montáž litinových tvarovek jednoosých hrdlo/příruba otevřený výkop s těsnícím spojem DN/OD 160</t>
  </si>
  <si>
    <t>-1695558512</t>
  </si>
  <si>
    <t>Montáž litinových tvarovek na potrubí litinovém tlakovém jednoosých na potrubí z trub hrdlových v otevřeném výkopu, kanálu nebo v šachtě s přírubovým koncem vnějšího průměru DN/OD 160</t>
  </si>
  <si>
    <t>https://podminky.urs.cz/item/CS_URS_2023_01/857311151</t>
  </si>
  <si>
    <t>55251189</t>
  </si>
  <si>
    <t>tvarovka přírubová s hrdlem E, PN 10-16 DN 160/příruba DN 150</t>
  </si>
  <si>
    <t>327375766</t>
  </si>
  <si>
    <t>857312122</t>
  </si>
  <si>
    <t>Montáž litinových tvarovek jednoosých přírubových otevřený výkop DN 150</t>
  </si>
  <si>
    <t>1171268954</t>
  </si>
  <si>
    <t>Montáž litinových tvarovek na potrubí litinovém tlakovém jednoosých na potrubí z trub přírubových v otevřeném výkopu, kanálu nebo v šachtě DN 150</t>
  </si>
  <si>
    <t>https://podminky.urs.cz/item/CS_URS_2023_01/857312122</t>
  </si>
  <si>
    <t>R181138</t>
  </si>
  <si>
    <t>trouba přírubová TP-DN 150 PN 10-16 TT l=1,0m</t>
  </si>
  <si>
    <t>-166148878</t>
  </si>
  <si>
    <t>871241211</t>
  </si>
  <si>
    <t>Montáž potrubí z PE100 SDR 11 otevřený výkop svařovaných elektrotvarovkou D 90 x 8,2 mm</t>
  </si>
  <si>
    <t>1862552734</t>
  </si>
  <si>
    <t>Montáž vodovodního potrubí z plastů v otevřeném výkopu z polyetylenu PE 100 svařovaných elektrotvarovkou SDR 11/PN16 D 90 x 8,2 mm</t>
  </si>
  <si>
    <t>28613556</t>
  </si>
  <si>
    <t>potrubí dvouvrstvé PE100 RC SDR11 90x8,2 dl 12m</t>
  </si>
  <si>
    <t>1410998286</t>
  </si>
  <si>
    <t>-740927446</t>
  </si>
  <si>
    <t>363,1+8,1</t>
  </si>
  <si>
    <t>1790482993</t>
  </si>
  <si>
    <t>871321211</t>
  </si>
  <si>
    <t>Montáž potrubí z PE100 SDR 11 otevřený výkop svařovaných elektrotvarovkou D 160 x 14,6 mm</t>
  </si>
  <si>
    <t>1512916073</t>
  </si>
  <si>
    <t>Montáž vodovodního potrubí z plastů v otevřeném výkopu z polyetylenu PE 100 svařovaných elektrotvarovkou SDR 11/PN16 D 160 x 14,6 mm</t>
  </si>
  <si>
    <t>28613560</t>
  </si>
  <si>
    <t>potrubí dvouvrstvé PE100 RC SDR11 160x14,6 dl 12m</t>
  </si>
  <si>
    <t>-491016221</t>
  </si>
  <si>
    <t>877241101</t>
  </si>
  <si>
    <t>Montáž elektrospojek na vodovodním potrubí z PE trub d 90</t>
  </si>
  <si>
    <t>1476003453</t>
  </si>
  <si>
    <t>Montáž tvarovek na vodovodním plastovém potrubí z polyetylenu PE 100 elektrotvarovek SDR 11/PN16 spojek, oblouků nebo redukcí d 90</t>
  </si>
  <si>
    <t>https://podminky.urs.cz/item/CS_URS_2023_01/877241101</t>
  </si>
  <si>
    <t>28615974</t>
  </si>
  <si>
    <t>elektrospojka SDR11 PE 100 PN16 D 90mm</t>
  </si>
  <si>
    <t>-1701136625</t>
  </si>
  <si>
    <t>16+2+1</t>
  </si>
  <si>
    <t>1047312268</t>
  </si>
  <si>
    <t>268456916</t>
  </si>
  <si>
    <t>R91013</t>
  </si>
  <si>
    <t>Oblouk 11° PE100 RC SDR11 90</t>
  </si>
  <si>
    <t>-1369163660</t>
  </si>
  <si>
    <t>R81013</t>
  </si>
  <si>
    <t>Oblouk 22° PE100 RC SDR11 90</t>
  </si>
  <si>
    <t>-233422414</t>
  </si>
  <si>
    <t>877241110</t>
  </si>
  <si>
    <t>Montáž elektrokolen 45° na vodovodním potrubí z PE trub d 90</t>
  </si>
  <si>
    <t>1781755029</t>
  </si>
  <si>
    <t>Montáž tvarovek na vodovodním plastovém potrubí z polyetylenu PE 100 elektrotvarovek SDR 11/PN16 kolen 45° d 90</t>
  </si>
  <si>
    <t>https://podminky.urs.cz/item/CS_URS_2023_01/877241110</t>
  </si>
  <si>
    <t>28614948</t>
  </si>
  <si>
    <t>elektrokoleno 45° PE 100 PN16 D 90mm</t>
  </si>
  <si>
    <t>-497971844</t>
  </si>
  <si>
    <t>877241113</t>
  </si>
  <si>
    <t>Montáž elektro T-kusů na vodovodním potrubí z PE trub d 90</t>
  </si>
  <si>
    <t>520995526</t>
  </si>
  <si>
    <t>Montáž tvarovek na vodovodním plastovém potrubí z polyetylenu PE 100 elektrotvarovek SDR 11/PN16 T-kusů d 90</t>
  </si>
  <si>
    <t>https://podminky.urs.cz/item/CS_URS_2023_01/877241113</t>
  </si>
  <si>
    <t>28614960</t>
  </si>
  <si>
    <t>elektrotvarovka T-kus rovnoramenný PE 100 PN16 D 90mm</t>
  </si>
  <si>
    <t>-1238494902</t>
  </si>
  <si>
    <t>72762638</t>
  </si>
  <si>
    <t>-1768458093</t>
  </si>
  <si>
    <t>11+2</t>
  </si>
  <si>
    <t>-568514412</t>
  </si>
  <si>
    <t>28614978</t>
  </si>
  <si>
    <t>elektroredukce PE 100 PN16 D 110-90mm</t>
  </si>
  <si>
    <t>-951884888</t>
  </si>
  <si>
    <t>-1737487666</t>
  </si>
  <si>
    <t>813199675</t>
  </si>
  <si>
    <t>-93756020</t>
  </si>
  <si>
    <t>-1218074643</t>
  </si>
  <si>
    <t>877321101</t>
  </si>
  <si>
    <t>Montáž elektrospojek na vodovodním potrubí z PE trub d 160</t>
  </si>
  <si>
    <t>1122957374</t>
  </si>
  <si>
    <t>Montáž tvarovek na vodovodním plastovém potrubí z polyetylenu PE 100 elektrotvarovek SDR 11/PN16 spojek, oblouků nebo redukcí d 160</t>
  </si>
  <si>
    <t>https://podminky.urs.cz/item/CS_URS_2023_01/877321101</t>
  </si>
  <si>
    <t>R91017</t>
  </si>
  <si>
    <t>Oblouk 11° PE100 RC SDR11 160</t>
  </si>
  <si>
    <t>2079998043</t>
  </si>
  <si>
    <t>R81017</t>
  </si>
  <si>
    <t>Oblouk 22° PE100 RC SDR11 160</t>
  </si>
  <si>
    <t>2118967630</t>
  </si>
  <si>
    <t>28614980</t>
  </si>
  <si>
    <t>elektroredukce PE 100 PN16 D 160-110mm</t>
  </si>
  <si>
    <t>198390685</t>
  </si>
  <si>
    <t>19+5</t>
  </si>
  <si>
    <t>28615978</t>
  </si>
  <si>
    <t>elektrospojka SDR11 PE 100 PN16 D 160mm</t>
  </si>
  <si>
    <t>-193886875</t>
  </si>
  <si>
    <t>877321110</t>
  </si>
  <si>
    <t>Montáž elektrokolen 45° na vodovodním potrubí z PE trub d 160</t>
  </si>
  <si>
    <t>-658333904</t>
  </si>
  <si>
    <t>Montáž tvarovek na vodovodním plastovém potrubí z polyetylenu PE 100 elektrotvarovek SDR 11/PN16 kolen 45° d 160</t>
  </si>
  <si>
    <t>https://podminky.urs.cz/item/CS_URS_2023_01/877321110</t>
  </si>
  <si>
    <t>28614951</t>
  </si>
  <si>
    <t>elektrokoleno 45° PE 100 PN16 D 160mm</t>
  </si>
  <si>
    <t>-1574701400</t>
  </si>
  <si>
    <t>877241110R01</t>
  </si>
  <si>
    <t>Montáž elektrokolen 30° na vodovodním potrubí z PE trub d 90</t>
  </si>
  <si>
    <t>-1258740956</t>
  </si>
  <si>
    <t>Montáž tvarovek na vodovodním plastovém potrubí z polyetylenu PE 100 elektrotvarovek SDR 11/PN16 kolen 30° d 90</t>
  </si>
  <si>
    <t>28614948R01</t>
  </si>
  <si>
    <t>elektrokoleno 30° PE 100 PN16 D 90mm</t>
  </si>
  <si>
    <t>439914177</t>
  </si>
  <si>
    <t>877251110R02</t>
  </si>
  <si>
    <t>-881128559</t>
  </si>
  <si>
    <t>28614949R02</t>
  </si>
  <si>
    <t>316092944</t>
  </si>
  <si>
    <t>877321110R03</t>
  </si>
  <si>
    <t>Montáž elektrokolen 30° na vodovodním potrubí z PE trub d 160</t>
  </si>
  <si>
    <t>-698876774</t>
  </si>
  <si>
    <t>Montáž tvarovek na vodovodním plastovém potrubí z polyetylenu PE 100 elektrotvarovek SDR 11/PN16 kolen 30° d 160</t>
  </si>
  <si>
    <t>https://podminky.urs.cz/item/CS_URS_2023_01/877321110R03</t>
  </si>
  <si>
    <t>28614951R03</t>
  </si>
  <si>
    <t>elektrokoleno 30° PE 100 PN16 D 160mm</t>
  </si>
  <si>
    <t>-1474717212</t>
  </si>
  <si>
    <t>877321115</t>
  </si>
  <si>
    <t>Montáž elektro T-kusů redukovaných na vodovodním potrubí z PE trub d 160/90</t>
  </si>
  <si>
    <t>-1974353956</t>
  </si>
  <si>
    <t>Montáž tvarovek na vodovodním plastovém potrubí z polyetylenu PE 100 elektrotvarovek SDR 11/PN16 T-kusů redukovaných d 160/90</t>
  </si>
  <si>
    <t>https://podminky.urs.cz/item/CS_URS_2023_01/877321115</t>
  </si>
  <si>
    <t>28614969</t>
  </si>
  <si>
    <t>elektrotvarovka T-kus redukovaný PE 100 PN16 D 160-90mm</t>
  </si>
  <si>
    <t>-748820122</t>
  </si>
  <si>
    <t>877321116</t>
  </si>
  <si>
    <t>Montáž elektro T-kusů redukovaných na vodovodním potrubí z PE trub d 160/110</t>
  </si>
  <si>
    <t>911025093</t>
  </si>
  <si>
    <t>Montáž tvarovek na vodovodním plastovém potrubí z polyetylenu PE 100 elektrotvarovek SDR 11/PN16 T-kusů redukovaných d 160/110</t>
  </si>
  <si>
    <t>https://podminky.urs.cz/item/CS_URS_2023_01/877321116</t>
  </si>
  <si>
    <t>28614970</t>
  </si>
  <si>
    <t>elektrotvarovka T-kus redukovaný PE 100 PN16 D 160-110mm</t>
  </si>
  <si>
    <t>-1554468731</t>
  </si>
  <si>
    <t>1353107600</t>
  </si>
  <si>
    <t>1118238745</t>
  </si>
  <si>
    <t>-1867448746</t>
  </si>
  <si>
    <t>-1963964712</t>
  </si>
  <si>
    <t>454177239</t>
  </si>
  <si>
    <t>985014106</t>
  </si>
  <si>
    <t>1819724798</t>
  </si>
  <si>
    <t>-857313185</t>
  </si>
  <si>
    <t>-1312913778</t>
  </si>
  <si>
    <t>6+1</t>
  </si>
  <si>
    <t>891241422</t>
  </si>
  <si>
    <t>Montáž vodovodních šoupátek vevařovacích PE konec SDR17,6 PN10 otevřený výkop DN 80/90</t>
  </si>
  <si>
    <t>907417166</t>
  </si>
  <si>
    <t>Montáž vodovodních armatur na potrubí šoupátek vevařovacích v otevřeném výkopu nebo v šachtách s ručním kolečkem svařovaných na tupo s PE konci SDR 17,6 PN10 DN 80/90</t>
  </si>
  <si>
    <t>https://podminky.urs.cz/item/CS_URS_2023_01/891241422</t>
  </si>
  <si>
    <t>42221149</t>
  </si>
  <si>
    <t>šoupátko s PE vevařovacími konci voda PN10 DN 80/90 PE 100</t>
  </si>
  <si>
    <t>1312999316</t>
  </si>
  <si>
    <t>241544188</t>
  </si>
  <si>
    <t>-694210995</t>
  </si>
  <si>
    <t>42291068</t>
  </si>
  <si>
    <t>souprava zemní pro šoupátka DN 100-150mm Rd 1,25m</t>
  </si>
  <si>
    <t>-1438523809</t>
  </si>
  <si>
    <t>2+3-1+1</t>
  </si>
  <si>
    <t>891267212</t>
  </si>
  <si>
    <t>Montáž hydrantů nadzemních DN 100</t>
  </si>
  <si>
    <t>1163313214</t>
  </si>
  <si>
    <t>Montáž vodovodních armatur na potrubí hydrantů nadzemních DN 100</t>
  </si>
  <si>
    <t>https://podminky.urs.cz/item/CS_URS_2023_01/891267212</t>
  </si>
  <si>
    <t>42273686</t>
  </si>
  <si>
    <t>hydrant nadzemní DN 100 tvárná litina dvojitý uzávěr s koulí krycí v 1250mm</t>
  </si>
  <si>
    <t>1635653920</t>
  </si>
  <si>
    <t>891311322</t>
  </si>
  <si>
    <t>Montáž vodovodních šoupátek vevařovacích PE konec SDR11 PN16 otevřený výkop DN 150/160</t>
  </si>
  <si>
    <t>-2094447227</t>
  </si>
  <si>
    <t>Montáž vodovodních armatur na potrubí šoupátek vevařovacích v otevřeném výkopu nebo v šachtách s ručním kolečkem svařovaných na tupo s PE konci SDR 11 PN16 DN 150/160</t>
  </si>
  <si>
    <t>https://podminky.urs.cz/item/CS_URS_2023_01/891311322</t>
  </si>
  <si>
    <t>-925799554</t>
  </si>
  <si>
    <t>42221344</t>
  </si>
  <si>
    <t>šoupátko vevařovací z tvárné litiny GGG 50 s konci PE 160, SDR11 PN16 DN 150x1100mm</t>
  </si>
  <si>
    <t>1720609965</t>
  </si>
  <si>
    <t>892241111</t>
  </si>
  <si>
    <t>Tlaková zkouška vodou potrubí DN do 80</t>
  </si>
  <si>
    <t>1371838871</t>
  </si>
  <si>
    <t>Tlakové zkoušky vodou na potrubí DN do 80</t>
  </si>
  <si>
    <t>https://podminky.urs.cz/item/CS_URS_2023_01/892241111</t>
  </si>
  <si>
    <t>-107580325</t>
  </si>
  <si>
    <t>530250519</t>
  </si>
  <si>
    <t>POT02+POT03</t>
  </si>
  <si>
    <t>892351111</t>
  </si>
  <si>
    <t>Tlaková zkouška vodou potrubí DN 150 nebo 200</t>
  </si>
  <si>
    <t>-1239306926</t>
  </si>
  <si>
    <t>Tlakové zkoušky vodou na potrubí DN 150 nebo 200</t>
  </si>
  <si>
    <t>https://podminky.urs.cz/item/CS_URS_2023_01/892351111</t>
  </si>
  <si>
    <t>892353122</t>
  </si>
  <si>
    <t>Proplach a dezinfekce vodovodního potrubí DN 150 nebo 200</t>
  </si>
  <si>
    <t>1836119136</t>
  </si>
  <si>
    <t>https://podminky.urs.cz/item/CS_URS_2023_01/892353122</t>
  </si>
  <si>
    <t>-227800704</t>
  </si>
  <si>
    <t>2*6</t>
  </si>
  <si>
    <t>103</t>
  </si>
  <si>
    <t>-2035866503</t>
  </si>
  <si>
    <t>104</t>
  </si>
  <si>
    <t>-1105038403</t>
  </si>
  <si>
    <t>105</t>
  </si>
  <si>
    <t>638881120</t>
  </si>
  <si>
    <t>106</t>
  </si>
  <si>
    <t>1418160577</t>
  </si>
  <si>
    <t>107</t>
  </si>
  <si>
    <t>-1063713894</t>
  </si>
  <si>
    <t>108</t>
  </si>
  <si>
    <t>1437861040</t>
  </si>
  <si>
    <t>109</t>
  </si>
  <si>
    <t>773982143</t>
  </si>
  <si>
    <t>POT02+1,5*4+1,5*2+POT03+1,5*2+POT04+1,5*6*2</t>
  </si>
  <si>
    <t>110</t>
  </si>
  <si>
    <t>1552055101</t>
  </si>
  <si>
    <t>POT02+POT03+POT04</t>
  </si>
  <si>
    <t>111</t>
  </si>
  <si>
    <t>899913152</t>
  </si>
  <si>
    <t>Uzavírací manžeta chráničky potrubí DN 150 x 250</t>
  </si>
  <si>
    <t>-1567652197</t>
  </si>
  <si>
    <t>Koncové uzavírací manžety chrániček DN potrubí x DN chráničky DN 150 x 250</t>
  </si>
  <si>
    <t>https://podminky.urs.cz/item/CS_URS_2023_01/899913152</t>
  </si>
  <si>
    <t>112</t>
  </si>
  <si>
    <t>953334124</t>
  </si>
  <si>
    <t>Bobtnavý pásek do pracovních spar betonových kcí bentonitový 20x25 mm s prodlouženou dobou bobtnání</t>
  </si>
  <si>
    <t>-502139389</t>
  </si>
  <si>
    <t>Bobtnavý pásek do pracovních spar betonových konstrukcí bentonitový, rozměru 20 x 25 mm s prodlouženou dobou bobtnání</t>
  </si>
  <si>
    <t>https://podminky.urs.cz/item/CS_URS_2023_01/953334124</t>
  </si>
  <si>
    <t>113</t>
  </si>
  <si>
    <t>977151128</t>
  </si>
  <si>
    <t>Jádrové vrty diamantovými korunkami do stavebních materiálů D přes 250 do 300 mm</t>
  </si>
  <si>
    <t>-1078851394</t>
  </si>
  <si>
    <t>Jádrové vrty diamantovými korunkami do stavebních materiálů (železobetonu, betonu, cihel, obkladů, dlažeb, kamene) průměru přes 250 do 300 mm</t>
  </si>
  <si>
    <t>https://podminky.urs.cz/item/CS_URS_2023_01/977151128</t>
  </si>
  <si>
    <t>114</t>
  </si>
  <si>
    <t>340575211</t>
  </si>
  <si>
    <t>115</t>
  </si>
  <si>
    <t>-1996291557</t>
  </si>
  <si>
    <t>0,16*19 'Přepočtené koeficientem množství</t>
  </si>
  <si>
    <t>997013601</t>
  </si>
  <si>
    <t>Poplatek za uložení na skládce (skládkovné) stavebního odpadu betonového kód odpadu 17 01 01</t>
  </si>
  <si>
    <t>-1307227591</t>
  </si>
  <si>
    <t>Poplatek za uložení stavebního odpadu na skládce (skládkovné) z prostého betonu zatříděného do Katalogu odpadů pod kódem 17 01 01</t>
  </si>
  <si>
    <t>https://podminky.urs.cz/item/CS_URS_2023_01/997013601</t>
  </si>
  <si>
    <t>117</t>
  </si>
  <si>
    <t>-7874082</t>
  </si>
  <si>
    <t>118</t>
  </si>
  <si>
    <t>-1027850670</t>
  </si>
  <si>
    <t>733</t>
  </si>
  <si>
    <t>Ústřední vytápění - rozvodné potrubí</t>
  </si>
  <si>
    <t>119</t>
  </si>
  <si>
    <t>733390459</t>
  </si>
  <si>
    <t>Těsnicí vložka potrubí pro vývrt/pažnici DN 200 potrubí d 160</t>
  </si>
  <si>
    <t>550097788</t>
  </si>
  <si>
    <t>Vložky těsnicí pro potrubí do prostupových vývrtů nebo pažnic DN 200, průměru potrubí d 160</t>
  </si>
  <si>
    <t>https://podminky.urs.cz/item/CS_URS_2023_01/733390459</t>
  </si>
  <si>
    <t>120</t>
  </si>
  <si>
    <t>998733101</t>
  </si>
  <si>
    <t>Přesun hmot tonážní pro rozvody potrubí v objektech v do 6 m</t>
  </si>
  <si>
    <t>1966894615</t>
  </si>
  <si>
    <t>Přesun hmot pro rozvody potrubí stanovený z hmotnosti přesunovaného materiálu vodorovná dopravní vzdálenost do 50 m v objektech výšky do 6 m</t>
  </si>
  <si>
    <t>https://podminky.urs.cz/item/CS_URS_2023_01/998733101</t>
  </si>
  <si>
    <t>121</t>
  </si>
  <si>
    <t>230200120</t>
  </si>
  <si>
    <t>Nasunutí potrubní sekce do ocelové chráničky DN 150</t>
  </si>
  <si>
    <t>637856515</t>
  </si>
  <si>
    <t>Nasunutí potrubní sekce do chráničky jmenovitá světlost nasouvaného potrubí DN 150</t>
  </si>
  <si>
    <t>https://podminky.urs.cz/item/CS_URS_2023_01/230200120</t>
  </si>
  <si>
    <t>122</t>
  </si>
  <si>
    <t>290194865</t>
  </si>
  <si>
    <t>123</t>
  </si>
  <si>
    <t>-308298547</t>
  </si>
  <si>
    <t>71+2+2*3</t>
  </si>
  <si>
    <t>124</t>
  </si>
  <si>
    <t>-570291538</t>
  </si>
  <si>
    <t>125</t>
  </si>
  <si>
    <t>043194000</t>
  </si>
  <si>
    <t>Ostatní zkoušky - revize hydrantu</t>
  </si>
  <si>
    <t>-1655923670</t>
  </si>
  <si>
    <t>https://podminky.urs.cz/item/CS_URS_2023_01/043194000</t>
  </si>
  <si>
    <t>126</t>
  </si>
  <si>
    <t>1192589823</t>
  </si>
  <si>
    <t>127</t>
  </si>
  <si>
    <t>876963224</t>
  </si>
  <si>
    <t>0,08</t>
  </si>
  <si>
    <t>0,306</t>
  </si>
  <si>
    <t>Zásyp rýhy 300 mm pod konstrukčními vrstvami komunikace</t>
  </si>
  <si>
    <t>0,343</t>
  </si>
  <si>
    <t>1,072</t>
  </si>
  <si>
    <t>0,686</t>
  </si>
  <si>
    <t>ODVOZ_1</t>
  </si>
  <si>
    <t>0,729</t>
  </si>
  <si>
    <t>01.2.2 - IO 02 - Distribuční vodovodní řady - Vodovodní řad A1</t>
  </si>
  <si>
    <t>113107523</t>
  </si>
  <si>
    <t>Odstranění podkladu z kameniva drceného tl přes 200 do 300 mm při překopech strojně pl přes 15 m2</t>
  </si>
  <si>
    <t>45667814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</si>
  <si>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</si>
  <si>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https://podminky.urs.cz/item/CS_URS_2023_01/113107523</t>
  </si>
  <si>
    <t>1*0,8</t>
  </si>
  <si>
    <t>113107542</t>
  </si>
  <si>
    <t>Odstranění podkladu živičných tl přes 50 do 100 mm při překopech strojně pl přes 15 m2</t>
  </si>
  <si>
    <t>1390977896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</si>
  <si>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</si>
  <si>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https://podminky.urs.cz/item/CS_URS_2023_01/113107542</t>
  </si>
  <si>
    <t>1,5*1,3</t>
  </si>
  <si>
    <t>-1686335125</t>
  </si>
  <si>
    <t>https://podminky.urs.cz/item/CS_URS_2025_01/119001401</t>
  </si>
  <si>
    <t>0,8</t>
  </si>
  <si>
    <t>132254104</t>
  </si>
  <si>
    <t>Hloubení rýh zapažených š do 800 mm v hornině třídy těžitelnosti I skupiny 3 objem přes 100 m3 strojně</t>
  </si>
  <si>
    <t>1456277248</t>
  </si>
  <si>
    <t>Hloubení zapažených rýh šířky do 800 mm strojně s urovnáním dna do předepsaného profilu a spádu v hornině třídy těžitelnosti I skupiny 3 přes 100 m3</t>
  </si>
  <si>
    <t>https://podminky.urs.cz/item/CS_URS_2023_01/132254104</t>
  </si>
  <si>
    <t>(1)*0,8*(1,5+0,1-0,06-0,2)</t>
  </si>
  <si>
    <t>-1468293096</t>
  </si>
  <si>
    <t>(1)*2*(1,5+0,1+0,1-0,06)</t>
  </si>
  <si>
    <t>1212093091</t>
  </si>
  <si>
    <t>162251102</t>
  </si>
  <si>
    <t>Vodorovné přemístění přes 20 do 50 m výkopku/sypaniny z horniny třídy těžitelnosti I skupiny 1 až 3</t>
  </si>
  <si>
    <t>836567941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</si>
  <si>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</si>
  <si>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https://podminky.urs.cz/item/CS_URS_2024_01/162251102</t>
  </si>
  <si>
    <t>(ZÁSYP-SD01)*2</t>
  </si>
  <si>
    <t>-1962493464</t>
  </si>
  <si>
    <t>(VYK01)-ZÁSYP+SD01</t>
  </si>
  <si>
    <t>-962257324</t>
  </si>
  <si>
    <t>0,729*10 'Přepočtené koeficientem množství</t>
  </si>
  <si>
    <t>167151101</t>
  </si>
  <si>
    <t>Nakládání výkopku z hornin třídy těžitelnosti I skupiny 1 až 3 do 100 m3</t>
  </si>
  <si>
    <t>1863915515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</si>
  <si>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</si>
  <si>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</si>
  <si>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ZÁSYP-SD01</t>
  </si>
  <si>
    <t>2085953821</t>
  </si>
  <si>
    <t>0,729*1,9 'Přepočtené koeficientem množství</t>
  </si>
  <si>
    <t>-1260785072</t>
  </si>
  <si>
    <t>-(OB02+L02)</t>
  </si>
  <si>
    <t>-72914743</t>
  </si>
  <si>
    <t>ZÁSYP/2</t>
  </si>
  <si>
    <t>0,343*2 'Přepočtené koeficientem množství</t>
  </si>
  <si>
    <t>-1220670786</t>
  </si>
  <si>
    <t>(POT02)*0,8*(0,09+0,3)-((0,09*0,09*3,14)/4)*(POT02)</t>
  </si>
  <si>
    <t>1826483450</t>
  </si>
  <si>
    <t>0,306*2 'Přepočtené koeficientem množství</t>
  </si>
  <si>
    <t>718015293</t>
  </si>
  <si>
    <t>(0,6*0,6)*1</t>
  </si>
  <si>
    <t>849908689</t>
  </si>
  <si>
    <t>(POT02)*0,8*0,1</t>
  </si>
  <si>
    <t>2032152734</t>
  </si>
  <si>
    <t>(0,3*0,3*0,15)*1</t>
  </si>
  <si>
    <t>-1815076854</t>
  </si>
  <si>
    <t>(0,3*0,15*4)*1</t>
  </si>
  <si>
    <t>566901132</t>
  </si>
  <si>
    <t>Vyspravení podkladu po překopech inženýrských sítí plochy do 15 m2 štěrkodrtí tl. 150 mm</t>
  </si>
  <si>
    <t>-379421088</t>
  </si>
  <si>
    <t>Vyspravení podkladu po překopech inženýrských sítí plochy do 15 m2 s rozprostřením a zhutněním štěrkodrtí tl. 150 mm</t>
  </si>
  <si>
    <t>https://podminky.urs.cz/item/CS_URS_2023_01/566901132</t>
  </si>
  <si>
    <t>566901134</t>
  </si>
  <si>
    <t>Vyspravení podkladu po překopech inženýrských sítí plochy do 15 m2 štěrkodrtí tl. 250 mm</t>
  </si>
  <si>
    <t>-416035520</t>
  </si>
  <si>
    <t>Vyspravení podkladu po překopech inženýrských sítí plochy do 15 m2 s rozprostřením a zhutněním štěrkodrtí tl. 250 mm</t>
  </si>
  <si>
    <t>https://podminky.urs.cz/item/CS_URS_2023_01/566901134</t>
  </si>
  <si>
    <t>566901261</t>
  </si>
  <si>
    <t>Vyspravení podkladu po překopech inženýrských sítí plochy přes 15 m2 obalovaným kamenivem ACP (OK) tl. 100 mm</t>
  </si>
  <si>
    <t>-1788406159</t>
  </si>
  <si>
    <t>Vyspravení podkladu po překopech inženýrských sítí plochy přes 15 m2 s rozprostřením a zhutněním obalovaným kamenivem ACP (OK) tl. 100 mm</t>
  </si>
  <si>
    <t>https://podminky.urs.cz/item/CS_URS_2023_01/566901261</t>
  </si>
  <si>
    <t>-249912905</t>
  </si>
  <si>
    <t>-222282369</t>
  </si>
  <si>
    <t>1920808424</t>
  </si>
  <si>
    <t>0,36*1,01 'Přepočtené koeficientem množství</t>
  </si>
  <si>
    <t>889532231</t>
  </si>
  <si>
    <t>-397184029</t>
  </si>
  <si>
    <t>588321116</t>
  </si>
  <si>
    <t>2+1</t>
  </si>
  <si>
    <t>-1687665170</t>
  </si>
  <si>
    <t>28615025</t>
  </si>
  <si>
    <t>elektrozáslepka SDR11 PE 100 PN16 D 90mm KIT</t>
  </si>
  <si>
    <t>2097274708</t>
  </si>
  <si>
    <t>-2061001143</t>
  </si>
  <si>
    <t>842682259</t>
  </si>
  <si>
    <t>1088297659</t>
  </si>
  <si>
    <t>42291067</t>
  </si>
  <si>
    <t>souprava zemní pro šoupátka DN 65-80mm Rd 1,25m</t>
  </si>
  <si>
    <t>-634115993</t>
  </si>
  <si>
    <t>1281082095</t>
  </si>
  <si>
    <t>-1219149227</t>
  </si>
  <si>
    <t>1147849915</t>
  </si>
  <si>
    <t>387490255</t>
  </si>
  <si>
    <t>-1261340014</t>
  </si>
  <si>
    <t>1203218120</t>
  </si>
  <si>
    <t>-1082605283</t>
  </si>
  <si>
    <t>POT02+1,5</t>
  </si>
  <si>
    <t>-1267414586</t>
  </si>
  <si>
    <t>-78326123</t>
  </si>
  <si>
    <t>1,5*2+1,3</t>
  </si>
  <si>
    <t>28378620</t>
  </si>
  <si>
    <t>0,429</t>
  </si>
  <si>
    <t>-1495310724</t>
  </si>
  <si>
    <t>0,429*45 'Přepočtené koeficientem množství</t>
  </si>
  <si>
    <t>997221875</t>
  </si>
  <si>
    <t>Poplatek za uložení stavebního odpadu na recyklační skládce (skládkovné) asfaltového bez obsahu dehtu zatříděného do Katalogu odpadů pod kódem 17 03 02</t>
  </si>
  <si>
    <t>33372398</t>
  </si>
  <si>
    <t>https://podminky.urs.cz/item/CS_URS_2023_01/997221875</t>
  </si>
  <si>
    <t>-1270955047</t>
  </si>
  <si>
    <t>-104152569</t>
  </si>
  <si>
    <t>-2066117424</t>
  </si>
  <si>
    <t>1804353762</t>
  </si>
  <si>
    <t>0,386</t>
  </si>
  <si>
    <t>1,28</t>
  </si>
  <si>
    <t>0,894</t>
  </si>
  <si>
    <t>01.2.3 - IO 02 - Distribuční vodovodní řady - Vodovodní řad A2</t>
  </si>
  <si>
    <t>113107023</t>
  </si>
  <si>
    <t>Odstranění podkladu z kameniva drceného tl přes 200 do 300 mm při překopech ručně</t>
  </si>
  <si>
    <t>94229453</t>
  </si>
  <si>
    <t>Odstranění podkladů nebo krytů při překopech inženýrských sítí s přemístěním hmot na skládku ve vzdálenosti do 3 m nebo s naložením na dopravní prostředek ručně z kameniva hrubého drceného, o tl. vrstvy přes 200 do 300 mm</t>
  </si>
  <si>
    <t>https://podminky.urs.cz/item/CS_URS_2023_01/113107023</t>
  </si>
  <si>
    <t>0,5*0,8</t>
  </si>
  <si>
    <t>119001405</t>
  </si>
  <si>
    <t>Dočasné zajištění potrubí z PE DN do 200 mm</t>
  </si>
  <si>
    <t>-2070208326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</si>
  <si>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</si>
  <si>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https://podminky.urs.cz/item/CS_URS_2023_01/119001405</t>
  </si>
  <si>
    <t>289048086</t>
  </si>
  <si>
    <t>(0,5+0,5)*1</t>
  </si>
  <si>
    <t>132251103</t>
  </si>
  <si>
    <t>Hloubení rýh nezapažených š do 800 mm v hornině třídy těžitelnosti I skupiny 3 objem do 100 m3 strojně</t>
  </si>
  <si>
    <t>1746157896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</si>
  <si>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</si>
  <si>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</si>
  <si>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(1)*(1,5+0,1)*0,8</t>
  </si>
  <si>
    <t>-310722232</t>
  </si>
  <si>
    <t>1*(1,5+0,1)*2</t>
  </si>
  <si>
    <t>-373049341</t>
  </si>
  <si>
    <t>-1130700939</t>
  </si>
  <si>
    <t>(VYK02)-ZÁSYP</t>
  </si>
  <si>
    <t>-1219314223</t>
  </si>
  <si>
    <t>0,386*10 'Přepočtené koeficientem množství</t>
  </si>
  <si>
    <t>-2094168261</t>
  </si>
  <si>
    <t>0,386*1,9 'Přepočtené koeficientem množství</t>
  </si>
  <si>
    <t>1397701658</t>
  </si>
  <si>
    <t>-1571391500</t>
  </si>
  <si>
    <t>0,5*1*(1,5-0,3)</t>
  </si>
  <si>
    <t>0,6*2 'Přepočtené koeficientem množství</t>
  </si>
  <si>
    <t>-845701350</t>
  </si>
  <si>
    <t>1888543735</t>
  </si>
  <si>
    <t>294171365</t>
  </si>
  <si>
    <t>1747170216</t>
  </si>
  <si>
    <t>00572470</t>
  </si>
  <si>
    <t>osivo směs travní univerzál</t>
  </si>
  <si>
    <t>113188912</t>
  </si>
  <si>
    <t>0,4*0,02 'Přepočtené koeficientem množství</t>
  </si>
  <si>
    <t>-450085715</t>
  </si>
  <si>
    <t>-1740923791</t>
  </si>
  <si>
    <t>591386601</t>
  </si>
  <si>
    <t>1170939562</t>
  </si>
  <si>
    <t>566901133</t>
  </si>
  <si>
    <t>Vyspravení podkladu po překopech inženýrských sítí plochy do 15 m2 štěrkodrtí tl. 200 mm</t>
  </si>
  <si>
    <t>232259976</t>
  </si>
  <si>
    <t>Vyspravení podkladu po překopech inženýrských sítí plochy do 15 m2 s rozprostřením a zhutněním štěrkodrtí tl. 200 mm</t>
  </si>
  <si>
    <t>https://podminky.urs.cz/item/CS_URS_2023_01/566901133</t>
  </si>
  <si>
    <t>572330111</t>
  </si>
  <si>
    <t>Vyspravení krytu komunikací po překopech pl do 15 m2 obalovaným kamenivem tl přes 20 do 50 mm</t>
  </si>
  <si>
    <t>-563992492</t>
  </si>
  <si>
    <t>Vyspravení krytu komunikací po překopech inženýrských sítí plochy do 15 m2 živičnou směsí z kameniva těženého nebo ze štěrkopísku obaleného asfaltem po zhutnění tl. přes 20 do 50 mm</t>
  </si>
  <si>
    <t>https://podminky.urs.cz/item/CS_URS_2023_01/572330111</t>
  </si>
  <si>
    <t>305728973</t>
  </si>
  <si>
    <t>-521298818</t>
  </si>
  <si>
    <t>-1656038682</t>
  </si>
  <si>
    <t>-1485352573</t>
  </si>
  <si>
    <t>-181258976</t>
  </si>
  <si>
    <t>-1123574130</t>
  </si>
  <si>
    <t>-613663485</t>
  </si>
  <si>
    <t>1414170947</t>
  </si>
  <si>
    <t>1439599566</t>
  </si>
  <si>
    <t>-878770845</t>
  </si>
  <si>
    <t>263162141</t>
  </si>
  <si>
    <t>970439888</t>
  </si>
  <si>
    <t>1839571749</t>
  </si>
  <si>
    <t>-1811969536</t>
  </si>
  <si>
    <t>1145619587</t>
  </si>
  <si>
    <t>483580682</t>
  </si>
  <si>
    <t>1262234929</t>
  </si>
  <si>
    <t>-1980553713</t>
  </si>
  <si>
    <t>-1564335019</t>
  </si>
  <si>
    <t>-10120281</t>
  </si>
  <si>
    <t>1619722710</t>
  </si>
  <si>
    <t>-1740416774</t>
  </si>
  <si>
    <t>0,176*45 'Přepočtené koeficientem množství</t>
  </si>
  <si>
    <t>-1388250767</t>
  </si>
  <si>
    <t>-1633622003</t>
  </si>
  <si>
    <t>872330579</t>
  </si>
  <si>
    <t>-1900069033</t>
  </si>
  <si>
    <t>-1467787414</t>
  </si>
  <si>
    <t>0,319</t>
  </si>
  <si>
    <t>ODS01</t>
  </si>
  <si>
    <t>ODSTRANĚNÍ</t>
  </si>
  <si>
    <t>0,4</t>
  </si>
  <si>
    <t>ODS03</t>
  </si>
  <si>
    <t>0,65</t>
  </si>
  <si>
    <t>0,756</t>
  </si>
  <si>
    <t>PAŽENÍ01</t>
  </si>
  <si>
    <t>PAŽENÍ</t>
  </si>
  <si>
    <t>3,4</t>
  </si>
  <si>
    <t>POTRUBÍ</t>
  </si>
  <si>
    <t>01.2.4 - IO 02 - Distribuční vodovodní řady - Vodovodní řad B</t>
  </si>
  <si>
    <t>Záýsyp štěrkodrtí 300 mm pod konstrukčními vrstvami komunikace</t>
  </si>
  <si>
    <t>0,357</t>
  </si>
  <si>
    <t>1,112</t>
  </si>
  <si>
    <t>177207459</t>
  </si>
  <si>
    <t>436172342</t>
  </si>
  <si>
    <t>0,5*1,3</t>
  </si>
  <si>
    <t>-536997123</t>
  </si>
  <si>
    <t>0,5*1</t>
  </si>
  <si>
    <t>-1793492631</t>
  </si>
  <si>
    <t>1*0,8*(1,6+0,1-0,25-0,06)</t>
  </si>
  <si>
    <t>151201301</t>
  </si>
  <si>
    <t>Zřízení rozepření stěn při pažení zátažném hl do 4 m</t>
  </si>
  <si>
    <t>-92647730</t>
  </si>
  <si>
    <t>Zřízení rozepření zapažených stěn výkopů s potřebným přepažováním při pažení zátažném, hloubky do 4 m</t>
  </si>
  <si>
    <t>https://podminky.urs.cz/item/CS_URS_2023_01/151201301</t>
  </si>
  <si>
    <t>1*(1,6+0,1)*2</t>
  </si>
  <si>
    <t>151201311</t>
  </si>
  <si>
    <t>Odstranění rozepření stěn při pažení zátažném hl do 4 m</t>
  </si>
  <si>
    <t>869511375</t>
  </si>
  <si>
    <t>Odstranění rozepření stěn výkopů s uložením materiálu na vzdálenost do 3 m od okraje výkopu pažení zátažného, hloubky do 4 m</t>
  </si>
  <si>
    <t>https://podminky.urs.cz/item/CS_URS_2023_01/151201311</t>
  </si>
  <si>
    <t>-710861379</t>
  </si>
  <si>
    <t>https://podminky.urs.cz/item/CS_URS_2024_01/162351103</t>
  </si>
  <si>
    <t>-1804089997</t>
  </si>
  <si>
    <t>-232573034</t>
  </si>
  <si>
    <t>0,756*10 'Přepočtené koeficientem množství</t>
  </si>
  <si>
    <t>-910398774</t>
  </si>
  <si>
    <t>-351410186</t>
  </si>
  <si>
    <t>0,756*1,9 'Přepočtené koeficientem množství</t>
  </si>
  <si>
    <t>-328316744</t>
  </si>
  <si>
    <t>-831802146</t>
  </si>
  <si>
    <t>0,357*2 'Přepočtené koeficientem množství</t>
  </si>
  <si>
    <t>580307805</t>
  </si>
  <si>
    <t>(POT04)*0,8*(0,11+0,3)-((0,11*0,11*3,14)/4)*(POT04)</t>
  </si>
  <si>
    <t>-1696111209</t>
  </si>
  <si>
    <t>0,319*2 'Přepočtené koeficientem množství</t>
  </si>
  <si>
    <t>2026766765</t>
  </si>
  <si>
    <t>1855936398</t>
  </si>
  <si>
    <t>1472426419</t>
  </si>
  <si>
    <t>0,5*0,02 'Přepočtené koeficientem množství</t>
  </si>
  <si>
    <t>-1527622347</t>
  </si>
  <si>
    <t>1978075693</t>
  </si>
  <si>
    <t>(POT04)*0,8*0,1</t>
  </si>
  <si>
    <t>618672015</t>
  </si>
  <si>
    <t>-1318703423</t>
  </si>
  <si>
    <t>2049393628</t>
  </si>
  <si>
    <t>-1173098513</t>
  </si>
  <si>
    <t>https://podminky.urs.cz/item/CS_URS_2024_01/566901133</t>
  </si>
  <si>
    <t>742730930</t>
  </si>
  <si>
    <t>-1376088447</t>
  </si>
  <si>
    <t>-1891515156</t>
  </si>
  <si>
    <t>167982351</t>
  </si>
  <si>
    <t>2015698690</t>
  </si>
  <si>
    <t>https://podminky.urs.cz/item/CS_URS_2023_01/871251211</t>
  </si>
  <si>
    <t>-1118738018</t>
  </si>
  <si>
    <t>-687754558</t>
  </si>
  <si>
    <t>871503294</t>
  </si>
  <si>
    <t>28614588</t>
  </si>
  <si>
    <t>elektrozáslepka SDR11 PE 100 PN16 D 110mm KIT</t>
  </si>
  <si>
    <t>-1173841297</t>
  </si>
  <si>
    <t>1463362605</t>
  </si>
  <si>
    <t>-726013586</t>
  </si>
  <si>
    <t>-1179754253</t>
  </si>
  <si>
    <t>-1573659921</t>
  </si>
  <si>
    <t>-1831936747</t>
  </si>
  <si>
    <t>1677644899</t>
  </si>
  <si>
    <t>-2119819032</t>
  </si>
  <si>
    <t>1062754163</t>
  </si>
  <si>
    <t>42404318</t>
  </si>
  <si>
    <t>-935518299</t>
  </si>
  <si>
    <t>655710991</t>
  </si>
  <si>
    <t>-1914057947</t>
  </si>
  <si>
    <t>POT04+1,5</t>
  </si>
  <si>
    <t>1219798409</t>
  </si>
  <si>
    <t>-1568473965</t>
  </si>
  <si>
    <t>0,143</t>
  </si>
  <si>
    <t>-1422403086</t>
  </si>
  <si>
    <t>0,143*45 'Přepočtené koeficientem množství</t>
  </si>
  <si>
    <t>-1324932254</t>
  </si>
  <si>
    <t>1916738705</t>
  </si>
  <si>
    <t>-1543394635</t>
  </si>
  <si>
    <t>-234478343</t>
  </si>
  <si>
    <t>273102203</t>
  </si>
  <si>
    <t>1566177666</t>
  </si>
  <si>
    <t>02.1.3 - SO 01 - Stavební úprava přečerpávací stanice - Elektrické vystrojení</t>
  </si>
  <si>
    <t>742220401R</t>
  </si>
  <si>
    <t>Programování řídicího a komunikačního systému</t>
  </si>
  <si>
    <t>2053689728</t>
  </si>
  <si>
    <t xml:space="preserve">Úprava programování řídicího a komunikačního systému v rámci koncového nastavení systému ovládání, komunikace a zabezpečení v II. etapě. </t>
  </si>
  <si>
    <t>02.2.1 - SO 02 - Stavební úprava vodojemu - stavební část</t>
  </si>
  <si>
    <t xml:space="preserve">    3 - Svislé a kompletní konstrukce</t>
  </si>
  <si>
    <t xml:space="preserve">    6 - Úpravy povrchů, podlahy a osazování výplní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</si>
  <si>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</si>
  <si>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</si>
  <si>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</si>
  <si>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</si>
  <si>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</si>
  <si>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279113142</t>
  </si>
  <si>
    <t>Základová zeď tl přes 150 do 200 mm z tvárnic ztraceného bednění včetně výplně z betonu tř. C 20/25</t>
  </si>
  <si>
    <t>1540525475</t>
  </si>
  <si>
    <t>Základové zdi z tvárnic ztraceného bednění včetně výplně z betonu bez zvláštních nároků na vliv prostředí třídy C 20/25, tloušťky zdiva přes 150 do 200 mm</t>
  </si>
  <si>
    <t>https://podminky.urs.cz/item/CS_URS_2023_01/279113142</t>
  </si>
  <si>
    <t>2,98*2</t>
  </si>
  <si>
    <t>13021012</t>
  </si>
  <si>
    <t>tyč ocelová kruhová žebírková DIN 488 jakost B500B (10 505) výztuž do betonu D 10mm</t>
  </si>
  <si>
    <t>-1938843441</t>
  </si>
  <si>
    <t>(((2*3,3+2*2,6+2*2,3+2*1,8+2*1,6)*2)*0,62)/1000</t>
  </si>
  <si>
    <t>13021013</t>
  </si>
  <si>
    <t>tyč ocelová kruhová žebírková DIN 488 jakost B500B (10 505) výztuž do betonu D 12mm</t>
  </si>
  <si>
    <t>1911360393</t>
  </si>
  <si>
    <t>(((1,7*4+1,5+1,2+0,9+0,7+0,4)*2)*0,89)/1000</t>
  </si>
  <si>
    <t>279311961</t>
  </si>
  <si>
    <t>Základová zeď z betonu prostého tř. C 25/30</t>
  </si>
  <si>
    <t>1851782290</t>
  </si>
  <si>
    <t>Základové zdi z betonu prostého bez zvláštních nároků na vliv prostředí tř. C 25/30</t>
  </si>
  <si>
    <t>https://podminky.urs.cz/item/CS_URS_2023_01/279311961</t>
  </si>
  <si>
    <t>0,1*3,6*0,5*2</t>
  </si>
  <si>
    <t>279351121</t>
  </si>
  <si>
    <t>Zřízení oboustranného bednění základových zdí</t>
  </si>
  <si>
    <t>1265117409</t>
  </si>
  <si>
    <t>Bednění základových zdí rovné oboustranné za každou stranu zřízení</t>
  </si>
  <si>
    <t>https://podminky.urs.cz/item/CS_URS_2023_01/279351121</t>
  </si>
  <si>
    <t>0,1*3,6*2</t>
  </si>
  <si>
    <t>279351122</t>
  </si>
  <si>
    <t>Odstranění oboustranného bednění základových zdí</t>
  </si>
  <si>
    <t>1633420196</t>
  </si>
  <si>
    <t>Bednění základových zdí rovné oboustranné za každou stranu odstranění</t>
  </si>
  <si>
    <t>https://podminky.urs.cz/item/CS_URS_2023_01/279351122</t>
  </si>
  <si>
    <t>Svislé a kompletní konstrukce</t>
  </si>
  <si>
    <t>311101211</t>
  </si>
  <si>
    <t>Vytvoření prostupů do 0,02 m2 ve zdech nosných osazením vložek z trub, dílců, tvarovek</t>
  </si>
  <si>
    <t>767435734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</si>
  <si>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</si>
  <si>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https://podminky.urs.cz/item/CS_URS_2023_01/311101211</t>
  </si>
  <si>
    <t>0,5*2</t>
  </si>
  <si>
    <t>28611112</t>
  </si>
  <si>
    <t>trubka kanalizační PVC DN 110x500mm SN4</t>
  </si>
  <si>
    <t>774973238</t>
  </si>
  <si>
    <t>28611135</t>
  </si>
  <si>
    <t>trubka kanalizační PVC DN 200x500mm SN4</t>
  </si>
  <si>
    <t>665072048</t>
  </si>
  <si>
    <t>0,5</t>
  </si>
  <si>
    <t>311101213</t>
  </si>
  <si>
    <t>Vytvoření prostupů přes 0,05 do 0,10 m2 ve zdech nosných osazením vložek z trub, dílců, tvarovek</t>
  </si>
  <si>
    <t>1632018630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</si>
  <si>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0,05 do 0,10 m2</t>
  </si>
  <si>
    <t>https://podminky.urs.cz/item/CS_URS_2023_01/311101213</t>
  </si>
  <si>
    <t>0,5*2+0,7*3</t>
  </si>
  <si>
    <t>28611143</t>
  </si>
  <si>
    <t>trubka kanalizační PVC DN 315x1000mm SN4</t>
  </si>
  <si>
    <t>1549605160</t>
  </si>
  <si>
    <t>3,38181818181818*1,01 'Přepočtené koeficientem množství</t>
  </si>
  <si>
    <t>311101214</t>
  </si>
  <si>
    <t>Vytvoření prostupů přes 0,10 do 0,20 m2 ve zdech nosných osazením vložek z trub, dílců, tvarovek</t>
  </si>
  <si>
    <t>-977458855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</si>
  <si>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0,10 do 0,20 m2</t>
  </si>
  <si>
    <t>https://podminky.urs.cz/item/CS_URS_2023_01/311101214</t>
  </si>
  <si>
    <t>0,5+0,7</t>
  </si>
  <si>
    <t>28611146</t>
  </si>
  <si>
    <t>trubka kanalizační PVC DN 400x1000mm SN4</t>
  </si>
  <si>
    <t>-1185548065</t>
  </si>
  <si>
    <t>1,2*1,01 'Přepočtené koeficientem množství</t>
  </si>
  <si>
    <t>411121121</t>
  </si>
  <si>
    <t>Montáž prefabrikovaných ŽB stropů ze stropních panelů š 1200 mm dl do 3800 mm</t>
  </si>
  <si>
    <t>-1289139963</t>
  </si>
  <si>
    <t>Montáž prefabrikovaných železobetonových stropů se zalitím spár, včetně podpěrné konstrukce, na cementovou maltu ze stropních panelů šířky do 1200 mm a délky do 3800 mm</t>
  </si>
  <si>
    <t>https://podminky.urs.cz/item/CS_URS_2023_01/411121121</t>
  </si>
  <si>
    <t>R</t>
  </si>
  <si>
    <t>PPD…/171</t>
  </si>
  <si>
    <t>ks</t>
  </si>
  <si>
    <t>-211420106</t>
  </si>
  <si>
    <t>Stropní panel spirol šířky 0,8 m, délky 1,8 m, výšky 171 mm</t>
  </si>
  <si>
    <t>434121416</t>
  </si>
  <si>
    <t>Osazení ŽB schodišťových stupňů drsných na schodnice</t>
  </si>
  <si>
    <t>-885180798</t>
  </si>
  <si>
    <t>Osazování schodišťových stupňů železobetonových s vyspárováním styčných spár, s provizorním dřevěným zábradlím a dočasným zakrytím stupnic prkny na schodnice, stupňů drsných</t>
  </si>
  <si>
    <t>https://podminky.urs.cz/item/CS_URS_2023_01/434121416</t>
  </si>
  <si>
    <t>8*1,8</t>
  </si>
  <si>
    <t>59373757</t>
  </si>
  <si>
    <t>stupeň schodišťový nosný ŽB 180x35x14,5cm</t>
  </si>
  <si>
    <t>1361283486</t>
  </si>
  <si>
    <t>Úpravy povrchů, podlahy a osazování výplní</t>
  </si>
  <si>
    <t>611131121</t>
  </si>
  <si>
    <t>Penetrační disperzní nátěr vnitřních stropů nanášený ručně</t>
  </si>
  <si>
    <t>1032020294</t>
  </si>
  <si>
    <t>Podkladní a spojovací vrstva vnitřních omítaných ploch penetrace disperzní nanášená ručně stropů</t>
  </si>
  <si>
    <t>https://podminky.urs.cz/item/CS_URS_2023_01/611131121</t>
  </si>
  <si>
    <t>3*2,95*2</t>
  </si>
  <si>
    <t>611331111</t>
  </si>
  <si>
    <t>Cementová omítka hrubá jednovrstvá zatřená vnitřních stropů rovných nanášená ručně</t>
  </si>
  <si>
    <t>-198252371</t>
  </si>
  <si>
    <t>Omítka cementová vnitřních ploch nanášená ručně jednovrstvá, tloušťky do 10 mm hrubá zatřená vodorovných konstrukcí stropů rovných</t>
  </si>
  <si>
    <t>https://podminky.urs.cz/item/CS_URS_2023_01/611331111</t>
  </si>
  <si>
    <t>50,26</t>
  </si>
  <si>
    <t>612131121</t>
  </si>
  <si>
    <t>Penetrační disperzní nátěr vnitřních stěn nanášený ručně</t>
  </si>
  <si>
    <t>-285863450</t>
  </si>
  <si>
    <t>Podkladní a spojovací vrstva vnitřních omítaných ploch penetrace disperzní nanášená ručně stěn</t>
  </si>
  <si>
    <t>https://podminky.urs.cz/item/CS_URS_2023_01/612131121</t>
  </si>
  <si>
    <t>3*3,6*2+2,95*3,6*2+3*2,85*2+2,95*2,85*2</t>
  </si>
  <si>
    <t>612325417</t>
  </si>
  <si>
    <t>Oprava vnitřní vápenocementové hladké omítky stěn v rozsahu plochy přes 10 do 30 % s celoplošným přeštukováním</t>
  </si>
  <si>
    <t>1770899306</t>
  </si>
  <si>
    <t>Oprava vápenocementové omítky vnitřních ploch hladké, tloušťky do 20 mm, s celoplošným přeštukováním, tloušťky štuku 3 mm stěn, v rozsahu opravované plochy přes 10 do 30%</t>
  </si>
  <si>
    <t>https://podminky.urs.cz/item/CS_URS_2023_01/612325417</t>
  </si>
  <si>
    <t>(3*3,6*2+2,95*3,6*2+3*2,85*2+2,95*2,85*2)*0,25</t>
  </si>
  <si>
    <t>612331111</t>
  </si>
  <si>
    <t>Cementová omítka hrubá jednovrstvá zatřená vnitřních stěn nanášená ručně</t>
  </si>
  <si>
    <t>-1899088804</t>
  </si>
  <si>
    <t>Omítka cementová vnitřních ploch nanášená ručně jednovrstvá, tloušťky do 10 mm hrubá zatřená svislých konstrukcí stěn</t>
  </si>
  <si>
    <t>https://podminky.urs.cz/item/CS_URS_2023_01/612331111</t>
  </si>
  <si>
    <t>25,13*0,45</t>
  </si>
  <si>
    <t>613331111</t>
  </si>
  <si>
    <t>Cementová omítka hrubá jednovrstvá zatřená vnitřních pilířů nebo sloupů nanášená ručně</t>
  </si>
  <si>
    <t>-1167922366</t>
  </si>
  <si>
    <t>Omítka cementová vnitřních ploch nanášená ručně jednovrstvá, tloušťky do 10 mm hrubá zatřená svislých konstrukcí pilířů nebo sloupů</t>
  </si>
  <si>
    <t>https://podminky.urs.cz/item/CS_URS_2023_01/613331111</t>
  </si>
  <si>
    <t>0,4*4*0,45</t>
  </si>
  <si>
    <t>632682111</t>
  </si>
  <si>
    <t>Vyspravení betonových schodišťových stupňů a podest rychletuhnoucím polymerem tl do 10 mm</t>
  </si>
  <si>
    <t>-721661267</t>
  </si>
  <si>
    <t>Vyspravení povrchu betonových schodišť rychletuhnoucím polymerem s možností okamžitého zatížení stupňů a podest tl. do 10 mm</t>
  </si>
  <si>
    <t>https://podminky.urs.cz/item/CS_URS_2023_01/632682111</t>
  </si>
  <si>
    <t>1,3*0,5</t>
  </si>
  <si>
    <t>953961111</t>
  </si>
  <si>
    <t>Kotvy chemickým tmelem M 8 hl 80 mm do betonu, ŽB nebo kamene s vyvrtáním otvoru</t>
  </si>
  <si>
    <t>-1665451668</t>
  </si>
  <si>
    <t>Kotvy chemické s vyvrtáním otvoru do betonu, železobetonu nebo tvrdého kamene tmel, velikost M 8, hloubka 80 mm</t>
  </si>
  <si>
    <t>https://podminky.urs.cz/item/CS_URS_2023_01/953961111</t>
  </si>
  <si>
    <t>6*2*4</t>
  </si>
  <si>
    <t>962032241</t>
  </si>
  <si>
    <t>Bourání zdiva z cihel pálených nebo vápenopískových na MC přes 1 m3</t>
  </si>
  <si>
    <t>-1206014862</t>
  </si>
  <si>
    <t>Bourání zdiva nadzákladového z cihel nebo tvárnic z cihel pálených nebo vápenopískových, na maltu cementovou, objemu přes 1 m3</t>
  </si>
  <si>
    <t>https://podminky.urs.cz/item/CS_URS_2023_01/962032241</t>
  </si>
  <si>
    <t>2,98*0,3*2</t>
  </si>
  <si>
    <t>962081131</t>
  </si>
  <si>
    <t>Bourání příček ze skleněných tvárnic tl do 100 mm</t>
  </si>
  <si>
    <t>-674716485</t>
  </si>
  <si>
    <t>Bourání zdiva příček nebo vybourání otvorů ze skleněných tvárnic, tl. do 100 mm</t>
  </si>
  <si>
    <t>https://podminky.urs.cz/item/CS_URS_2023_01/962081131</t>
  </si>
  <si>
    <t>1,52*1</t>
  </si>
  <si>
    <t>963042819</t>
  </si>
  <si>
    <t>Bourání schodišťových stupňů betonových zhotovených na místě</t>
  </si>
  <si>
    <t>1000215553</t>
  </si>
  <si>
    <t>https://podminky.urs.cz/item/CS_URS_2023_01/963042819</t>
  </si>
  <si>
    <t>1,8*9</t>
  </si>
  <si>
    <t>963051113</t>
  </si>
  <si>
    <t>Bourání ŽB stropů deskových tl přes 80 mm</t>
  </si>
  <si>
    <t>-1350493211</t>
  </si>
  <si>
    <t>Bourání železobetonových stropů deskových, tl. přes 80 mm</t>
  </si>
  <si>
    <t>https://podminky.urs.cz/item/CS_URS_2023_01/963051113</t>
  </si>
  <si>
    <t>0,25*1,8*1,65</t>
  </si>
  <si>
    <t>971042551</t>
  </si>
  <si>
    <t>Vybourání otvorů v betonových příčkách a zdech pl do 1 m2</t>
  </si>
  <si>
    <t>-931829661</t>
  </si>
  <si>
    <t>Vybourání otvorů v betonových příčkách a zdech základových nebo nadzákladových plochy do 1 m2, tl. jakékoliv</t>
  </si>
  <si>
    <t>https://podminky.urs.cz/item/CS_URS_2023_01/971042551</t>
  </si>
  <si>
    <t>1,3*0,65*0,5</t>
  </si>
  <si>
    <t>977151123</t>
  </si>
  <si>
    <t>Jádrové vrty diamantovými korunkami do stavebních materiálů D přes 130 do 150 mm</t>
  </si>
  <si>
    <t>384214649</t>
  </si>
  <si>
    <t>Jádrové vrty diamantovými korunkami do stavebních materiálů (železobetonu, betonu, cihel, obkladů, dlažeb, kamene) průměru přes 130 do 150 mm</t>
  </si>
  <si>
    <t>https://podminky.urs.cz/item/CS_URS_2023_01/977151123</t>
  </si>
  <si>
    <t>977151125</t>
  </si>
  <si>
    <t>Jádrové vrty diamantovými korunkami do stavebních materiálů D přes 180 do 200 mm</t>
  </si>
  <si>
    <t>-586526225</t>
  </si>
  <si>
    <t>Jádrové vrty diamantovými korunkami do stavebních materiálů (železobetonu, betonu, cihel, obkladů, dlažeb, kamene) průměru přes 180 do 200 mm</t>
  </si>
  <si>
    <t>https://podminky.urs.cz/item/CS_URS_2023_01/977151125</t>
  </si>
  <si>
    <t>-944512181</t>
  </si>
  <si>
    <t>0,5*2+0,7*2</t>
  </si>
  <si>
    <t>977151131</t>
  </si>
  <si>
    <t>Jádrové vrty diamantovými korunkami do stavebních materiálů D přes 350 do 400 mm</t>
  </si>
  <si>
    <t>1664702954</t>
  </si>
  <si>
    <t>Jádrové vrty diamantovými korunkami do stavebních materiálů (železobetonu, betonu, cihel, obkladů, dlažeb, kamene) průměru přes 350 do 400 mm</t>
  </si>
  <si>
    <t>https://podminky.urs.cz/item/CS_URS_2023_01/977151131</t>
  </si>
  <si>
    <t>978015341</t>
  </si>
  <si>
    <t>Otlučení (osekání) vnější vápenné nebo vápenocementové omítky stupně členitosti 1 a 2 v rozsahu přes 20 do 30 %</t>
  </si>
  <si>
    <t>-958609735</t>
  </si>
  <si>
    <t>Otlučení vápenných nebo vápenocementových omítek vnějších ploch s vyškrabáním spar a s očištěním zdiva stupně členitosti 1 a 2, v rozsahu přes 10 do 30 %</t>
  </si>
  <si>
    <t>https://podminky.urs.cz/item/CS_URS_2023_01/978015341</t>
  </si>
  <si>
    <t>978021291</t>
  </si>
  <si>
    <t>Otlučení (osekání) cementových omítek vnitřních stropů v rozsahu do 100 %</t>
  </si>
  <si>
    <t>1659225943</t>
  </si>
  <si>
    <t>Otlučení cementových vnitřních ploch stropů, v rozsahu do 100 %</t>
  </si>
  <si>
    <t>https://podminky.urs.cz/item/CS_URS_2023_01/978021291</t>
  </si>
  <si>
    <t>997013111</t>
  </si>
  <si>
    <t>Vnitrostaveništní doprava suti a vybouraných hmot pro budovy v do 6 m s použitím mechanizace</t>
  </si>
  <si>
    <t>254018346</t>
  </si>
  <si>
    <t>Vnitrostaveništní doprava suti a vybouraných hmot vodorovně do 50 m svisle s použitím mechanizace pro budovy a haly výšky do 6 m</t>
  </si>
  <si>
    <t>https://podminky.urs.cz/item/CS_URS_2023_01/997013111</t>
  </si>
  <si>
    <t>-928073769</t>
  </si>
  <si>
    <t>-1019130372</t>
  </si>
  <si>
    <t>11,604*45 'Přepočtené koeficientem množství</t>
  </si>
  <si>
    <t>997013631</t>
  </si>
  <si>
    <t>Poplatek za uložení na skládce (skládkovné) stavebního odpadu směsného kód odpadu 17 09 04</t>
  </si>
  <si>
    <t>840434539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</si>
  <si>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</si>
  <si>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</si>
  <si>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998011001</t>
  </si>
  <si>
    <t>Přesun hmot pro budovy zděné v do 6 m</t>
  </si>
  <si>
    <t>-425523557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</si>
  <si>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</si>
  <si>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https://podminky.urs.cz/item/CS_URS_2023_01/998011001</t>
  </si>
  <si>
    <t>764</t>
  </si>
  <si>
    <t>Konstrukce klempířské</t>
  </si>
  <si>
    <t>764002851</t>
  </si>
  <si>
    <t>Demontáž oplechování parapetů do suti</t>
  </si>
  <si>
    <t>97633512</t>
  </si>
  <si>
    <t>Demontáž klempířských konstrukcí oplechování parapetů do suti</t>
  </si>
  <si>
    <t>https://podminky.urs.cz/item/CS_URS_2023_01/764002851</t>
  </si>
  <si>
    <t>1,52</t>
  </si>
  <si>
    <t>764216443</t>
  </si>
  <si>
    <t>Oplechování rovných parapetů celoplošně lepené z Pz plechu rš 250 mm</t>
  </si>
  <si>
    <t>-441539652</t>
  </si>
  <si>
    <t>Oplechování parapetů z pozinkovaného plechu rovných celoplošně lepené, bez rohů rš 250 mm</t>
  </si>
  <si>
    <t>https://podminky.urs.cz/item/CS_URS_2023_01/764216443</t>
  </si>
  <si>
    <t>1,52*2</t>
  </si>
  <si>
    <t>764216465</t>
  </si>
  <si>
    <t>Příplatek za zvýšenou pracnost oplechování rohů rovných parapetů z PZ plechu rš do 400 mm</t>
  </si>
  <si>
    <t>762416360</t>
  </si>
  <si>
    <t>Oplechování parapetů z pozinkovaného plechu rovných celoplošně lepené, bez rohů Příplatek k cenám za zvýšenou pracnost při provedení rohu nebo koutu do rš 400 mm</t>
  </si>
  <si>
    <t>https://podminky.urs.cz/item/CS_URS_2023_01/764216465</t>
  </si>
  <si>
    <t>998764101</t>
  </si>
  <si>
    <t>Přesun hmot tonážní pro konstrukce klempířské v objektech v do 6 m</t>
  </si>
  <si>
    <t>2015219275</t>
  </si>
  <si>
    <t>Přesun hmot pro konstrukce klempířské stanovený z hmotnosti přesunovaného materiálu vodorovná dopravní vzdálenost do 50 m v objektech výšky do 6 m</t>
  </si>
  <si>
    <t>https://podminky.urs.cz/item/CS_URS_2023_01/998764101</t>
  </si>
  <si>
    <t>766</t>
  </si>
  <si>
    <t>Konstrukce truhlářské</t>
  </si>
  <si>
    <t>766622115</t>
  </si>
  <si>
    <t>Montáž plastových oken plochy přes 1 m2 pevných v do 1,5 m s rámem do zdiva</t>
  </si>
  <si>
    <t>-1092188116</t>
  </si>
  <si>
    <t>Montáž oken plastových včetně montáže rámu plochy přes 1 m2 pevných do zdiva, výšky do 1,5 m</t>
  </si>
  <si>
    <t>https://podminky.urs.cz/item/CS_URS_2023_01/766622115</t>
  </si>
  <si>
    <t>61140043</t>
  </si>
  <si>
    <t>okno plastové s fixním zasklením dvojsklo přes plochu 1m2 do v 1,5m</t>
  </si>
  <si>
    <t>-1679919283</t>
  </si>
  <si>
    <t>998766101</t>
  </si>
  <si>
    <t>Přesun hmot tonážní pro kce truhlářské v objektech v do 6 m</t>
  </si>
  <si>
    <t>1453955070</t>
  </si>
  <si>
    <t>Přesun hmot pro konstrukce truhlářské stanovený z hmotnosti přesunovaného materiálu vodorovná dopravní vzdálenost do 50 m v objektech výšky do 6 m</t>
  </si>
  <si>
    <t>https://podminky.urs.cz/item/CS_URS_2023_01/998766101</t>
  </si>
  <si>
    <t>767</t>
  </si>
  <si>
    <t>Konstrukce zámečnické</t>
  </si>
  <si>
    <t>767211312R</t>
  </si>
  <si>
    <t>Montáž venkovního kovového schodiště rovného kotveného do betonové konstrukce</t>
  </si>
  <si>
    <t>941751407</t>
  </si>
  <si>
    <t>Montáž kovového venkovního schodiště se zábradlím, pro šířku stupně do 1 300 mm rovného, kotveného do betonové konstrukce pomocí chemických kotev, základní a ochranný nátěr</t>
  </si>
  <si>
    <t>1,5</t>
  </si>
  <si>
    <t>55342015R</t>
  </si>
  <si>
    <t>schodiště venkovní přímé, schodnice z póroroštu, jednostranné zábradlí výšky 1 m demontovatelné, do výšky 1200mm 6 stupňů</t>
  </si>
  <si>
    <t>-1854268656</t>
  </si>
  <si>
    <t>schodiště venkovní přímé, schodnice protiskluzový PZ plech tl 2mm, bez zábradlí, do výšky 1500mm 6 stupňů</t>
  </si>
  <si>
    <t>767220120</t>
  </si>
  <si>
    <t>Montáž zábradlí schodišťového hm přes 15 do 25 kg z trubek do zdi</t>
  </si>
  <si>
    <t>15036200</t>
  </si>
  <si>
    <t>Montáž schodišťového zábradlí z trubek nebo tenkostěnných profilů do zdiva, hmotnosti 1 m zábradlí přes 15 do 25 kg</t>
  </si>
  <si>
    <t>https://podminky.urs.cz/item/CS_URS_2023_01/767220120</t>
  </si>
  <si>
    <t>4,05*2</t>
  </si>
  <si>
    <t>2120804R</t>
  </si>
  <si>
    <t>Zábradlí nerezové s vodorovnou výztuží  rozteč kotvení 1500 mm s madlem</t>
  </si>
  <si>
    <t>662720628</t>
  </si>
  <si>
    <t>767220191</t>
  </si>
  <si>
    <t>Příplatek k montáži zábradlí z trubek za vytvoření ohybu</t>
  </si>
  <si>
    <t>-536612003</t>
  </si>
  <si>
    <t>Montáž schodišťového zábradlí z trubek nebo tenkostěnných profilů Příplatek k cenám za vytvoření ohybu, oblouku nebo lomu</t>
  </si>
  <si>
    <t>https://podminky.urs.cz/item/CS_URS_2023_01/767220191</t>
  </si>
  <si>
    <t>767662120</t>
  </si>
  <si>
    <t>Montáž mříží pevných přivařených</t>
  </si>
  <si>
    <t>-2112618496</t>
  </si>
  <si>
    <t>Montáž mříží pevných, připevněných svařováním</t>
  </si>
  <si>
    <t>https://podminky.urs.cz/item/CS_URS_2023_01/767662120</t>
  </si>
  <si>
    <t>1,72*1,2</t>
  </si>
  <si>
    <t>54912001</t>
  </si>
  <si>
    <t>mříž pro stavební otvory pevná</t>
  </si>
  <si>
    <t>1613361909</t>
  </si>
  <si>
    <t>767810112</t>
  </si>
  <si>
    <t>Montáž mřížek větracích čtyřhranných průřezu přes 0,01 do 0,04 m2</t>
  </si>
  <si>
    <t>-769507344</t>
  </si>
  <si>
    <t>Montáž větracích mřížek ocelových čtyřhranných, průřezu přes 0,01 do 0,04 m2</t>
  </si>
  <si>
    <t>https://podminky.urs.cz/item/CS_URS_2023_01/767810112</t>
  </si>
  <si>
    <t>55341427</t>
  </si>
  <si>
    <t>mřížka větrací nerezová se síťovinou 150x150mm</t>
  </si>
  <si>
    <t>193791684</t>
  </si>
  <si>
    <t>767810121</t>
  </si>
  <si>
    <t>Montáž mřížek větracích kruhových D do 100 mm</t>
  </si>
  <si>
    <t>1172193951</t>
  </si>
  <si>
    <t>Montáž větracích mřížek ocelových kruhových, průměru do 100 mm</t>
  </si>
  <si>
    <t>https://podminky.urs.cz/item/CS_URS_2023_01/767810121</t>
  </si>
  <si>
    <t>55341431</t>
  </si>
  <si>
    <t>mřížka větrací nerezová kruhová se síťovinou 100mm</t>
  </si>
  <si>
    <t>1600607185</t>
  </si>
  <si>
    <t>998767101</t>
  </si>
  <si>
    <t>Přesun hmot tonážní pro zámečnické konstrukce v objektech v do 6 m</t>
  </si>
  <si>
    <t>-2087946602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</si>
  <si>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</si>
  <si>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</si>
  <si>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783</t>
  </si>
  <si>
    <t>Dokončovací práce - nátěry</t>
  </si>
  <si>
    <t>783301313</t>
  </si>
  <si>
    <t>Odmaštění zámečnických konstrukcí ředidlovým odmašťovačem</t>
  </si>
  <si>
    <t>1258276116</t>
  </si>
  <si>
    <t>Příprava podkladu zámečnických konstrukcí před provedením nátěru odmaštění odmašťovačem ředidlovým</t>
  </si>
  <si>
    <t>https://podminky.urs.cz/item/CS_URS_2023_01/783301313</t>
  </si>
  <si>
    <t>0,157*(4,05*2*2+1,1*6*2)</t>
  </si>
  <si>
    <t>783324101</t>
  </si>
  <si>
    <t>Základní jednonásobný akrylátový nátěr zámečnických konstrukcí</t>
  </si>
  <si>
    <t>2037777361</t>
  </si>
  <si>
    <t>Základní nátěr zámečnických konstrukcí jednonásobný akrylátový</t>
  </si>
  <si>
    <t>https://podminky.urs.cz/item/CS_URS_2023_01/783324101</t>
  </si>
  <si>
    <t>783325101</t>
  </si>
  <si>
    <t>Mezinátěr jednonásobný akrylátový mezinátěr zámečnických konstrukcí</t>
  </si>
  <si>
    <t>1913382701</t>
  </si>
  <si>
    <t>Mezinátěr zámečnických konstrukcí jednonásobný akrylátový</t>
  </si>
  <si>
    <t>https://podminky.urs.cz/item/CS_URS_2023_01/783325101</t>
  </si>
  <si>
    <t>783327101</t>
  </si>
  <si>
    <t>Krycí jednonásobný akrylátový nátěr zámečnických konstrukcí</t>
  </si>
  <si>
    <t>1674245601</t>
  </si>
  <si>
    <t>Krycí nátěr (email) zámečnických konstrukcí jednonásobný akrylátový</t>
  </si>
  <si>
    <t>https://podminky.urs.cz/item/CS_URS_2023_01/783327101</t>
  </si>
  <si>
    <t>783806811</t>
  </si>
  <si>
    <t>Odstranění nátěrů z omítek oškrábáním</t>
  </si>
  <si>
    <t>1186275</t>
  </si>
  <si>
    <t>https://podminky.urs.cz/item/CS_URS_2023_01/783806811</t>
  </si>
  <si>
    <t>3*3,6*2+2,95*3,6*2+3*2,85*2+2,95*2,85*2+3*2,95*2</t>
  </si>
  <si>
    <t>783901453</t>
  </si>
  <si>
    <t>Vysátí betonových podlah před provedením nátěru</t>
  </si>
  <si>
    <t>-1608588861</t>
  </si>
  <si>
    <t>Příprava podkladu betonových podlah před provedením nátěru vysátím</t>
  </si>
  <si>
    <t>https://podminky.urs.cz/item/CS_URS_2023_01/783901453</t>
  </si>
  <si>
    <t>783913171</t>
  </si>
  <si>
    <t>Penetrační syntetický nátěr hrubých betonových podlah</t>
  </si>
  <si>
    <t>-990354449</t>
  </si>
  <si>
    <t>Penetrační nátěr betonových podlah hrubých syntetický</t>
  </si>
  <si>
    <t>https://podminky.urs.cz/item/CS_URS_2023_01/783913171</t>
  </si>
  <si>
    <t>783917161</t>
  </si>
  <si>
    <t>Krycí dvojnásobný syntetický nátěr betonové podlahy</t>
  </si>
  <si>
    <t>-1873123784</t>
  </si>
  <si>
    <t>Krycí (uzavírací) nátěr betonových podlah dvojnásobný syntetický</t>
  </si>
  <si>
    <t>https://podminky.urs.cz/item/CS_URS_2023_01/783917161</t>
  </si>
  <si>
    <t>783942251</t>
  </si>
  <si>
    <t>Tmelení prasklin betonového podkladu polyuretanovým tmelem</t>
  </si>
  <si>
    <t>1650309194</t>
  </si>
  <si>
    <t>Tmelení podkladu betonových podlah prasklin šířky do 5 mm, tmelem polyuretanovým</t>
  </si>
  <si>
    <t>https://podminky.urs.cz/item/CS_URS_2023_01/783942251</t>
  </si>
  <si>
    <t>784</t>
  </si>
  <si>
    <t>Dokončovací práce - malby a tapety</t>
  </si>
  <si>
    <t>784211111</t>
  </si>
  <si>
    <t>Dvojnásobné bílé malby ze směsí za mokra velmi dobře oděruvzdorných v místnostech v do 3,80 m</t>
  </si>
  <si>
    <t>97396470</t>
  </si>
  <si>
    <t>Malby z malířských směsí oděruvzdorných za mokra dvojnásobné, bílé za mokra oděruvzdorné velmi dobře v místnostech výšky do 3,80 m</t>
  </si>
  <si>
    <t>https://podminky.urs.cz/item/CS_URS_2023_01/784211111</t>
  </si>
  <si>
    <t>3*3,6*2+2,95*3,6*2+3*2,85*2+2,95*2,85*2+2,95*3*2</t>
  </si>
  <si>
    <t>0,707</t>
  </si>
  <si>
    <t>0,204</t>
  </si>
  <si>
    <t>2,693</t>
  </si>
  <si>
    <t>3,604</t>
  </si>
  <si>
    <t>10,1</t>
  </si>
  <si>
    <t>02.2.2 - SO 02 - Stavební úprava vodojemu - Technické vystrojení</t>
  </si>
  <si>
    <t>9,6</t>
  </si>
  <si>
    <t>7,596</t>
  </si>
  <si>
    <t xml:space="preserve">    751 - Vzduchotechnika</t>
  </si>
  <si>
    <t xml:space="preserve">    VRN9 - Ostatní náklady</t>
  </si>
  <si>
    <t>2071024225</t>
  </si>
  <si>
    <t>10,1*1</t>
  </si>
  <si>
    <t>973766486</t>
  </si>
  <si>
    <t>(10,1-0,5)*0,8*(1,45-0,2)</t>
  </si>
  <si>
    <t>1023035380</t>
  </si>
  <si>
    <t>-1028560596</t>
  </si>
  <si>
    <t>(VYK01+VYK02)-zásyp</t>
  </si>
  <si>
    <t>1946396970</t>
  </si>
  <si>
    <t>3,604*10 'Přepočtené koeficientem množství</t>
  </si>
  <si>
    <t>1535865542</t>
  </si>
  <si>
    <t>3,604*1,9 'Přepočtené koeficientem množství</t>
  </si>
  <si>
    <t>-736389809</t>
  </si>
  <si>
    <t>-2083699573</t>
  </si>
  <si>
    <t>(1)*0,7*(0,9+0,3)-((0,9*0,9*3,14)/4)*(1)</t>
  </si>
  <si>
    <t>481877776</t>
  </si>
  <si>
    <t>(POT02)*0,7*(0,09+0,3)-((0,09*0,09*3,14)/4)*(POT02)</t>
  </si>
  <si>
    <t>-1978258605</t>
  </si>
  <si>
    <t>2,897*2 'Přepočtené koeficientem množství</t>
  </si>
  <si>
    <t>523019197</t>
  </si>
  <si>
    <t>1571787446</t>
  </si>
  <si>
    <t>10,1*0,02 'Přepočtené koeficientem množství</t>
  </si>
  <si>
    <t>1456511874</t>
  </si>
  <si>
    <t>310321111</t>
  </si>
  <si>
    <t>Zabetonování otvorů do pl 1 m2 ve zdivu nadzákladovém včetně bednění a výztuže</t>
  </si>
  <si>
    <t>-312661364</t>
  </si>
  <si>
    <t>Zabetonování otvorů ve zdivu nadzákladovém včetně bednění, odbednění a výztuže (materiál v ceně) plochy do 1 m2</t>
  </si>
  <si>
    <t>https://podminky.urs.cz/item/CS_URS_2023_01/310321111</t>
  </si>
  <si>
    <t>0,5*0,5*0,5*2</t>
  </si>
  <si>
    <t>380316133</t>
  </si>
  <si>
    <t>Kompletní konstrukce z betonu se zvýšenými nároky na prostředí tř. C 30/37 nad 300 mm</t>
  </si>
  <si>
    <t>-1941800884</t>
  </si>
  <si>
    <t>Kompletní konstrukce čistíren odpadních vod, nádrží, vodojemů, kanálů z betonu prostého se zvýšenými nároky na prostředí tř. C 30/37, tl. přes 300 mm</t>
  </si>
  <si>
    <t>https://podminky.urs.cz/item/CS_URS_2023_01/380316133</t>
  </si>
  <si>
    <t>50,27-0,5*0,5</t>
  </si>
  <si>
    <t>380356231</t>
  </si>
  <si>
    <t>Bednění kompletních konstrukcí ČOV, nádrží nebo vodojemů neomítaných ploch rovinných zřízení</t>
  </si>
  <si>
    <t>-175841767</t>
  </si>
  <si>
    <t>Bednění kompletních konstrukcí čistíren odpadních vod, nádrží, vodojemů, kanálů konstrukcí neomítaných z betonu prostého nebo železového ploch rovinných zřízení</t>
  </si>
  <si>
    <t>https://podminky.urs.cz/item/CS_URS_2023_01/380356231</t>
  </si>
  <si>
    <t>0,9*0,5*4*3</t>
  </si>
  <si>
    <t>380356232</t>
  </si>
  <si>
    <t>Bednění kompletních konstrukcí ČOV, nádrží nebo vodojemů neomítaných ploch rovinných odstranění</t>
  </si>
  <si>
    <t>-319999064</t>
  </si>
  <si>
    <t>Bednění kompletních konstrukcí čistíren odpadních vod, nádrží, vodojemů, kanálů konstrukcí neomítaných z betonu prostého nebo železového ploch rovinných odstranění</t>
  </si>
  <si>
    <t>https://podminky.urs.cz/item/CS_URS_2023_01/380356232</t>
  </si>
  <si>
    <t>R013</t>
  </si>
  <si>
    <t>Vnitřní vodotěsná podlaha pro vnitřní  opláštění podzemního vodou z ŽB ze svařovaných PP desek na místě.</t>
  </si>
  <si>
    <t>1612594008</t>
  </si>
  <si>
    <t>Vnitřní vodotesná podlahová konstukce pro vnitřní opláštění podzemního vodou z ŽB ze svařovaných PP desek na místě.
- PP desky tl. 10 mm, šířka pruhu 1 m
- Výztužný rošť PP konstrukce
- Kotvení do spádované nové dobetonávky konstukce
- 1x kalová jímka 500x500 mm, hl. 150 mm</t>
  </si>
  <si>
    <t>47,78-0,56*0,56</t>
  </si>
  <si>
    <t>R012</t>
  </si>
  <si>
    <t>Stropní konstrukce vč. vstupů z PP pro zakrytí nádrže vodojemu</t>
  </si>
  <si>
    <t>1506284143</t>
  </si>
  <si>
    <t xml:space="preserve">Vnitřní stropní konstrukce pro vnitřní opláštění podzemního vodou z ŽB ze svařovaných PP desek na místě. 
- PP desky tl. 10 mm, šířka pruhu 1 m
- Výztužný rošť PP konstrukce
- Kotvení do stávající ŽB stropní konstrukce - chemické kotvy
- Výtužné příčky
- 2x vstupní otvor 600x600 mm vč. poklopu
- 1x prostup pro větrací potrubí DN100
- 3x protup pro kabel </t>
  </si>
  <si>
    <t>50,27-0,4*0,4</t>
  </si>
  <si>
    <t>R011</t>
  </si>
  <si>
    <t>Opláštění ŽB nádrže zemního vodojemu z PP</t>
  </si>
  <si>
    <t>73586749</t>
  </si>
  <si>
    <t>Vnitřní vodotěsné opláštění podzemního vodou z ŽB ze svařovaných PP desek na místě. 
- PP desky tl. 10 mm, šířka pruhu 1 m
- Výztužný rošť PP konstrukce
- Kotvení do stávající ŽB stěnové konstrukce - chemické kotvy
- zálivka z cementové suspenze - výplň mezi PP deskami a stávajcí ŽB konstrukcí
- Výtužné příčky
- 1x těsněný prostup pro potrubí z tvárné litiny DN150
- 1x těsněný prostup pro potrubí z tvárné litiny DN100
- 3x těsněný prostup pro potrubí z tvárné litiny DN80</t>
  </si>
  <si>
    <t>24,51*4,05+0,56*4*4,01</t>
  </si>
  <si>
    <t>-1921520981</t>
  </si>
  <si>
    <t>(0,6*0,6)*1+(0,6*0,7)*1</t>
  </si>
  <si>
    <t>1045418816</t>
  </si>
  <si>
    <t>(POT02)*0,7*0,1</t>
  </si>
  <si>
    <t>-759439158</t>
  </si>
  <si>
    <t>(0,3*0,3*0,15)*2</t>
  </si>
  <si>
    <t>1735643097</t>
  </si>
  <si>
    <t>(0,3*0,15*4)*2</t>
  </si>
  <si>
    <t>-1259013200</t>
  </si>
  <si>
    <t>149176149</t>
  </si>
  <si>
    <t>0,78*1,01 'Přepočtené koeficientem množství</t>
  </si>
  <si>
    <t>850315121</t>
  </si>
  <si>
    <t>Výřez nebo výsek na potrubí z trub litinových tlakových nebo plastických hmot DN 150</t>
  </si>
  <si>
    <t>2095452797</t>
  </si>
  <si>
    <t>https://podminky.urs.cz/item/CS_URS_2025_01/850315121</t>
  </si>
  <si>
    <t>207943876</t>
  </si>
  <si>
    <t>17+1</t>
  </si>
  <si>
    <t>55254026</t>
  </si>
  <si>
    <t>koleno přírubové z tvárné litiny,práškový epoxid tl 250µm Q-kus DN 80-90°</t>
  </si>
  <si>
    <t>781856935</t>
  </si>
  <si>
    <t>2+1+2</t>
  </si>
  <si>
    <t>-1824080404</t>
  </si>
  <si>
    <t>55253489</t>
  </si>
  <si>
    <t>tvarovka přírubová litinová s hladkým koncem,práškový epoxid tl 250µm F-kus DN 80</t>
  </si>
  <si>
    <t>1047098019</t>
  </si>
  <si>
    <t>R181938.1</t>
  </si>
  <si>
    <t>trouba přírubová TP-DN 80 PN 10-16-25-40 TT l=1,0m</t>
  </si>
  <si>
    <t>593355691</t>
  </si>
  <si>
    <t>3+5</t>
  </si>
  <si>
    <t>R20</t>
  </si>
  <si>
    <t>trouba přírubová TP-DN 80 PN 10-16-25-40 TT l=0,5m</t>
  </si>
  <si>
    <t>-1181856268</t>
  </si>
  <si>
    <t>R21</t>
  </si>
  <si>
    <t>trouba přírubová TP-DN 80 PN 10-16-25-40 TT l=0,3m</t>
  </si>
  <si>
    <t>-1113904839</t>
  </si>
  <si>
    <t>857242192</t>
  </si>
  <si>
    <t>Příplatek za práci ve štole při montáži litinových tvarovek jednoosých přírubových DN 80 až 250</t>
  </si>
  <si>
    <t>-1437368381</t>
  </si>
  <si>
    <t>Montáž litinových tvarovek na potrubí litinovém tlakovém jednoosých na potrubí z trub přírubových Příplatek k ceně za práce ve štole, v uzavřeném kanálu nebo v objektech DN od 80 do 250</t>
  </si>
  <si>
    <t>https://podminky.urs.cz/item/CS_URS_2023_01/857242192</t>
  </si>
  <si>
    <t>857244122</t>
  </si>
  <si>
    <t>Montáž litinových tvarovek odbočných přírubových otevřený výkop DN 80</t>
  </si>
  <si>
    <t>1779458091</t>
  </si>
  <si>
    <t>Montáž litinových tvarovek na potrubí litinovém tlakovém odbočných na potrubí z trub přírubových v otevřeném výkopu, kanálu nebo v šachtě DN 80</t>
  </si>
  <si>
    <t>https://podminky.urs.cz/item/CS_URS_2023_01/857244122</t>
  </si>
  <si>
    <t>55253510</t>
  </si>
  <si>
    <t>tvarovka přírubová litinová vodovodní s přírubovou odbočkou PN10/40 T-kus DN 80/80</t>
  </si>
  <si>
    <t>1161708448</t>
  </si>
  <si>
    <t>55253508</t>
  </si>
  <si>
    <t>tvarovka přírubová litinová s přírubovou odbočkou,práškový epoxid tl 250µm T-kus DN 80/50</t>
  </si>
  <si>
    <t>669159237</t>
  </si>
  <si>
    <t>857244192</t>
  </si>
  <si>
    <t>Příplatek za práci ve štole při montáži litinových tvarovek odbočných přírubových DN 80 až 250</t>
  </si>
  <si>
    <t>-1432462514</t>
  </si>
  <si>
    <t>Montáž litinových tvarovek na potrubí litinovém tlakovém odbočných na potrubí z trub přírubových Příplatek k ceně za práce ve štole, v uzavřeném kanálu nebo v objektech DN od 80 do 250</t>
  </si>
  <si>
    <t>https://podminky.urs.cz/item/CS_URS_2023_01/857244192</t>
  </si>
  <si>
    <t>1136494503</t>
  </si>
  <si>
    <t>13+2</t>
  </si>
  <si>
    <t>55259813</t>
  </si>
  <si>
    <t>přechod přírubový tvárná litina dl 200mm DN 100/50</t>
  </si>
  <si>
    <t>243533599</t>
  </si>
  <si>
    <t>55254027</t>
  </si>
  <si>
    <t>koleno přírubové z tvárné litiny,práškový epoxid tl 250µm Q-kus DN 100-90°</t>
  </si>
  <si>
    <t>1901138355</t>
  </si>
  <si>
    <t>55128705</t>
  </si>
  <si>
    <t>kompenzátor pryžový přírubový, voda, topení, klimatizace PN16 do 100°C DN 100</t>
  </si>
  <si>
    <t>-566039172</t>
  </si>
  <si>
    <t>886970269</t>
  </si>
  <si>
    <t>R30</t>
  </si>
  <si>
    <t>trouba přírubová TP-DN 100 PN 10-16 TT l=0,5m</t>
  </si>
  <si>
    <t>1092480613</t>
  </si>
  <si>
    <t>R31</t>
  </si>
  <si>
    <t>trouba přírubová TP-DN 100 PN 10-16 TT l=0,2m</t>
  </si>
  <si>
    <t>781309107</t>
  </si>
  <si>
    <t>R32</t>
  </si>
  <si>
    <t>trouba přírubová TP-DN 100 PN 10-16 TT l=0,4m</t>
  </si>
  <si>
    <t>-553730666</t>
  </si>
  <si>
    <t>-549025099</t>
  </si>
  <si>
    <t>https://podminky.urs.cz/item/CS_URS_2025_01/857311151</t>
  </si>
  <si>
    <t>1208880685</t>
  </si>
  <si>
    <t>55251129</t>
  </si>
  <si>
    <t>kroužek těsnící se zámky DN 160</t>
  </si>
  <si>
    <t>-557529861</t>
  </si>
  <si>
    <t>-1353984270</t>
  </si>
  <si>
    <t>55128707</t>
  </si>
  <si>
    <t>kompenzátor pryžový přírubový, voda, topení, klimatizace PN16 do 100°C DN 150</t>
  </si>
  <si>
    <t>287596972</t>
  </si>
  <si>
    <t>55252255</t>
  </si>
  <si>
    <t>trouba přírubová TT PN10/16 DN 150 dl 1000mm</t>
  </si>
  <si>
    <t>-1025421509</t>
  </si>
  <si>
    <t>55252252</t>
  </si>
  <si>
    <t>trouba přírubová TT PN10/16 DN 150 dl 600mm</t>
  </si>
  <si>
    <t>68747256</t>
  </si>
  <si>
    <t>55252247</t>
  </si>
  <si>
    <t>trouba přírubová TT PN10/16 DN 150 dl 350mm</t>
  </si>
  <si>
    <t>1613496146</t>
  </si>
  <si>
    <t>R.80215008016</t>
  </si>
  <si>
    <t>PŘÍRUBA REDUKOVANÁ XR-B 150/80</t>
  </si>
  <si>
    <t>1055688638</t>
  </si>
  <si>
    <t>55254029</t>
  </si>
  <si>
    <t>koleno přírubové z tvárné litiny,práškový epoxid tl 250µm Q-kus DN 150-90°</t>
  </si>
  <si>
    <t>2090589241</t>
  </si>
  <si>
    <t>55253615</t>
  </si>
  <si>
    <t>přechod přírubový,práškový epoxid tl 250µm FFR-kus litinový DN 150/50</t>
  </si>
  <si>
    <t>-1983031888</t>
  </si>
  <si>
    <t>871241221</t>
  </si>
  <si>
    <t>Montáž potrubí z PE100 SDR 17 otevřený výkop svařovaných elektrotvarovkou D 90 x 5,4 mm</t>
  </si>
  <si>
    <t>-1811526036</t>
  </si>
  <si>
    <t>Montáž vodovodního potrubí z plastů v otevřeném výkopu z polyetylenu PE 100 svařovaných elektrotvarovkou SDR 17/PN10 D 90 x 5,4 mm</t>
  </si>
  <si>
    <t>https://podminky.urs.cz/item/CS_URS_2023_01/871241221</t>
  </si>
  <si>
    <t>28613575</t>
  </si>
  <si>
    <t>potrubí dvouvrstvé PE100 RC SDR17 90x5,4 dl 12m</t>
  </si>
  <si>
    <t>424449853</t>
  </si>
  <si>
    <t>10,1*1,015 'Přepočtené koeficientem množství</t>
  </si>
  <si>
    <t>-1633913063</t>
  </si>
  <si>
    <t>228387191</t>
  </si>
  <si>
    <t>1983375215</t>
  </si>
  <si>
    <t>-196590640</t>
  </si>
  <si>
    <t>802779811</t>
  </si>
  <si>
    <t>-28397935</t>
  </si>
  <si>
    <t>891211222</t>
  </si>
  <si>
    <t>Montáž vodovodních šoupátek s ručním kolečkem v šachtách DN 50</t>
  </si>
  <si>
    <t>1692004806</t>
  </si>
  <si>
    <t>Montáž vodovodních armatur na potrubí šoupátek nebo klapek uzavíracích v šachtách s ručním kolečkem DN 50</t>
  </si>
  <si>
    <t>https://podminky.urs.cz/item/CS_URS_2023_01/891211222</t>
  </si>
  <si>
    <t>42221114</t>
  </si>
  <si>
    <t>šoupátko s přírubami voda DN 50 PN16</t>
  </si>
  <si>
    <t>-1340208530</t>
  </si>
  <si>
    <t>891212312</t>
  </si>
  <si>
    <t>Montáž přírubového vodoměru DN 50 v šachtě</t>
  </si>
  <si>
    <t>1645518886</t>
  </si>
  <si>
    <t>Montáž vodovodních armatur na potrubí vodoměrů v šachtě přírubových DN 50</t>
  </si>
  <si>
    <t>https://podminky.urs.cz/item/CS_URS_2023_01/891212312</t>
  </si>
  <si>
    <t>38821715R</t>
  </si>
  <si>
    <t>vodoměr šroubový přírubový na studenou vodu PN16 DN 50 s dálkovým odečtem</t>
  </si>
  <si>
    <t>1402701987</t>
  </si>
  <si>
    <t>38821715</t>
  </si>
  <si>
    <t>vodoměr šroubový přírubový na studenou vodu PN16 DN 50</t>
  </si>
  <si>
    <t>-1579824394</t>
  </si>
  <si>
    <t>891215321</t>
  </si>
  <si>
    <t>Montáž zpětných klapek DN 50</t>
  </si>
  <si>
    <t>-1572106304</t>
  </si>
  <si>
    <t>Montáž vodovodních armatur na potrubí zpětných klapek DN 50</t>
  </si>
  <si>
    <t>https://podminky.urs.cz/item/CS_URS_2023_01/891215321</t>
  </si>
  <si>
    <t>42283041</t>
  </si>
  <si>
    <t>klapka zpětná samočinná přírubová litinová PN 16 pro vodu DN 50</t>
  </si>
  <si>
    <t>-292454219</t>
  </si>
  <si>
    <t>164018034</t>
  </si>
  <si>
    <t>640653087</t>
  </si>
  <si>
    <t>42221212</t>
  </si>
  <si>
    <t>šoupě přírubové vodovodní krátká stavební dl DN 80 PN10-16</t>
  </si>
  <si>
    <t>1127236503</t>
  </si>
  <si>
    <t>891241222</t>
  </si>
  <si>
    <t>Montáž vodovodních šoupátek s ručním kolečkem v šachtách DN 80</t>
  </si>
  <si>
    <t>1752294888</t>
  </si>
  <si>
    <t>Montáž vodovodních armatur na potrubí šoupátek nebo klapek uzavíracích v šachtách s ručním kolečkem DN 80</t>
  </si>
  <si>
    <t>https://podminky.urs.cz/item/CS_URS_2023_01/891241222</t>
  </si>
  <si>
    <t>283175856</t>
  </si>
  <si>
    <t>891242312</t>
  </si>
  <si>
    <t>Montáž přírubového vodoměru DN 80 v šachtě</t>
  </si>
  <si>
    <t>-1335223195</t>
  </si>
  <si>
    <t>Montáž vodovodních armatur na potrubí vodoměrů v šachtě přírubových DN 80</t>
  </si>
  <si>
    <t>https://podminky.urs.cz/item/CS_URS_2025_01/891242312</t>
  </si>
  <si>
    <t>38821717R</t>
  </si>
  <si>
    <t>vodoměr šroubový přírubový na studenou vodu PN16 DN 80  s dálkovým odečtem</t>
  </si>
  <si>
    <t>364903174</t>
  </si>
  <si>
    <t>891245321</t>
  </si>
  <si>
    <t>Montáž zpětných klapek DN 80</t>
  </si>
  <si>
    <t>-202381560</t>
  </si>
  <si>
    <t>Montáž vodovodních armatur na potrubí zpětných klapek DN 80</t>
  </si>
  <si>
    <t>https://podminky.urs.cz/item/CS_URS_2023_01/891245321</t>
  </si>
  <si>
    <t>42283043</t>
  </si>
  <si>
    <t>klapka zpětná samočinná přírubová litinová PN 16 pro vodu DN 80</t>
  </si>
  <si>
    <t>1829012574</t>
  </si>
  <si>
    <t>891246331</t>
  </si>
  <si>
    <t>Montáž vtokových košů v objektech DN 80</t>
  </si>
  <si>
    <t>-962461708</t>
  </si>
  <si>
    <t>Montáž vodovodních armatur na potrubí vtokových košů v objektech DN 80</t>
  </si>
  <si>
    <t>https://podminky.urs.cz/item/CS_URS_2023_01/891246331</t>
  </si>
  <si>
    <t>42692302</t>
  </si>
  <si>
    <t>koš vtokový přírubový nerezový DN 80</t>
  </si>
  <si>
    <t>1964450937</t>
  </si>
  <si>
    <t>1725958448</t>
  </si>
  <si>
    <t>-1884449833</t>
  </si>
  <si>
    <t>981868162</t>
  </si>
  <si>
    <t>891261222</t>
  </si>
  <si>
    <t>Montáž vodovodních šoupátek s ručním kolečkem v šachtách DN 100</t>
  </si>
  <si>
    <t>-2094879632</t>
  </si>
  <si>
    <t>Montáž vodovodních armatur na potrubí šoupátek nebo klapek uzavíracích v šachtách s ručním kolečkem DN 100</t>
  </si>
  <si>
    <t>https://podminky.urs.cz/item/CS_URS_2023_01/891261222</t>
  </si>
  <si>
    <t>452581671</t>
  </si>
  <si>
    <t>891265321</t>
  </si>
  <si>
    <t>Montáž zpětných klapek DN 100</t>
  </si>
  <si>
    <t>491879538</t>
  </si>
  <si>
    <t>Montáž vodovodních armatur na potrubí zpětných klapek DN 100</t>
  </si>
  <si>
    <t>https://podminky.urs.cz/item/CS_URS_2023_01/891265321</t>
  </si>
  <si>
    <t>42283044</t>
  </si>
  <si>
    <t>klapka zpětná samočinná přírubová litinová PN 16 pro vodu DN 100</t>
  </si>
  <si>
    <t>-264681998</t>
  </si>
  <si>
    <t>891311222</t>
  </si>
  <si>
    <t>Montáž vodovodních šoupátek s ručním kolečkem v šachtách DN 150</t>
  </si>
  <si>
    <t>2005108529</t>
  </si>
  <si>
    <t>Montáž vodovodních armatur na potrubí šoupátek nebo klapek uzavíracích v šachtách s ručním kolečkem DN 150</t>
  </si>
  <si>
    <t>https://podminky.urs.cz/item/CS_URS_2023_01/891311222</t>
  </si>
  <si>
    <t>42221119</t>
  </si>
  <si>
    <t>šoupátko s přírubami voda DN 150 PN16</t>
  </si>
  <si>
    <t>-2052291777</t>
  </si>
  <si>
    <t>891315321</t>
  </si>
  <si>
    <t>Montáž zpětných klapek DN 150</t>
  </si>
  <si>
    <t>-44271906</t>
  </si>
  <si>
    <t>Montáž vodovodních armatur na potrubí zpětných klapek DN 150</t>
  </si>
  <si>
    <t>https://podminky.urs.cz/item/CS_URS_2023_01/891315321</t>
  </si>
  <si>
    <t>42283046</t>
  </si>
  <si>
    <t>klapka zpětná samočinná přírubová litinová PN 16 pro vodu DN 150</t>
  </si>
  <si>
    <t>1037918713</t>
  </si>
  <si>
    <t>891316331</t>
  </si>
  <si>
    <t>Montáž vtokových košů v objektech DN 150</t>
  </si>
  <si>
    <t>-1254588394</t>
  </si>
  <si>
    <t>Montáž vodovodních armatur na potrubí vtokových košů v objektech DN 150</t>
  </si>
  <si>
    <t>https://podminky.urs.cz/item/CS_URS_2023_01/891316331</t>
  </si>
  <si>
    <t>42692305</t>
  </si>
  <si>
    <t>koš vtokový přírubový nerezový DN 150</t>
  </si>
  <si>
    <t>227928594</t>
  </si>
  <si>
    <t>850311811</t>
  </si>
  <si>
    <t>Bourání stávajícího potrubí z trub litinových DN 150</t>
  </si>
  <si>
    <t>-786887318</t>
  </si>
  <si>
    <t>Bourání stávajícího potrubí z trub litinových hrdlových nebo přírubových v otevřeném výkopu DN do 150</t>
  </si>
  <si>
    <t>https://podminky.urs.cz/item/CS_URS_2023_01/850311811</t>
  </si>
  <si>
    <t>3,5+3,5+2,3+1,8+1,5+1</t>
  </si>
  <si>
    <t>850361819</t>
  </si>
  <si>
    <t>Příplatek za bourání litinových trub ve štole, v uzavřených kanálech nebo objektech DN do 250</t>
  </si>
  <si>
    <t>-1930218712</t>
  </si>
  <si>
    <t>Bourání stávajícího potrubí z trub litinových hrdlových nebo přírubových Příplatek k cenám za práce ve štole, v uzavřeném kanálu nebo v objektech DN do 250</t>
  </si>
  <si>
    <t>https://podminky.urs.cz/item/CS_URS_2023_01/850361819</t>
  </si>
  <si>
    <t>13,6</t>
  </si>
  <si>
    <t>891311821</t>
  </si>
  <si>
    <t>Demontáž vodovodních šoupátek s ručním kolečkem v šachtách DN 150</t>
  </si>
  <si>
    <t>773192845</t>
  </si>
  <si>
    <t>Demontáž vodovodních armatur na potrubí šoupátek nebo klapek uzavíracích v šachtách s ručním kolečkem DN 150</t>
  </si>
  <si>
    <t>https://podminky.urs.cz/item/CS_URS_2023_01/891311821</t>
  </si>
  <si>
    <t>2+1+2+2</t>
  </si>
  <si>
    <t>-38355151</t>
  </si>
  <si>
    <t>524330821</t>
  </si>
  <si>
    <t>525405825</t>
  </si>
  <si>
    <t>1199628688</t>
  </si>
  <si>
    <t>1872254530</t>
  </si>
  <si>
    <t>299747651</t>
  </si>
  <si>
    <t>-1912011898</t>
  </si>
  <si>
    <t>-1780113707</t>
  </si>
  <si>
    <t>899623161</t>
  </si>
  <si>
    <t>Obetonování potrubí nebo zdiva stok betonem prostým tř. C 20/25 v otevřeném výkopu</t>
  </si>
  <si>
    <t>-1234300933</t>
  </si>
  <si>
    <t>Obetonování potrubí nebo zdiva stok betonem prostým v otevřeném výkopu, betonem tř. C 20/25</t>
  </si>
  <si>
    <t>https://podminky.urs.cz/item/CS_URS_2023_01/899623161</t>
  </si>
  <si>
    <t>0,9*0,5*3</t>
  </si>
  <si>
    <t>899623192</t>
  </si>
  <si>
    <t>Příplatek za obetonování potrubí nebo zdiva stok betonem prostým ve štole</t>
  </si>
  <si>
    <t>-702216747</t>
  </si>
  <si>
    <t>Obetonování potrubí nebo zdiva stok betonem prostým Příplatek k ceně za práce ve štole</t>
  </si>
  <si>
    <t>https://podminky.urs.cz/item/CS_URS_2023_01/899623192</t>
  </si>
  <si>
    <t>429229785</t>
  </si>
  <si>
    <t>536008956</t>
  </si>
  <si>
    <t>2084265749</t>
  </si>
  <si>
    <t>POT02+1,5+1</t>
  </si>
  <si>
    <t>1588260537</t>
  </si>
  <si>
    <t>936311111</t>
  </si>
  <si>
    <t>Zabetonování potrubí ve vynechaných otvorech z betonu se zvýšenými nároky C 25/30 pl otvoru 0,25 m2</t>
  </si>
  <si>
    <t>1442930620</t>
  </si>
  <si>
    <t>Zabetonování potrubí uloženého ve vynechaných otvorech ve dně nebo ve stěnách nádrží, z betonu se zvýšenými nároky na prostředí o ploše otvoru do 0,25 m2</t>
  </si>
  <si>
    <t>https://podminky.urs.cz/item/CS_URS_2023_01/936311111</t>
  </si>
  <si>
    <t>(0,4*0,4*0,5-((0,13*0,13*3,14)/4)*0,5)*1</t>
  </si>
  <si>
    <t>(0,3*0,3*0,5-((0,1*0,1*3,14)/4)*0,5)*3</t>
  </si>
  <si>
    <t>936311112</t>
  </si>
  <si>
    <t>Zabetonování potrubí ve vynechaných otvorech z betonu se zvýšenými nároky C 25/30 pl otvoru přes 0,25 do 2,0 m2</t>
  </si>
  <si>
    <t>-95025474</t>
  </si>
  <si>
    <t>Zabetonování potrubí uloženého ve vynechaných otvorech ve dně nebo ve stěnách nádrží, z betonu se zvýšenými nároky na prostředí o ploše otvoru přes 0,25 do 2,00 m2</t>
  </si>
  <si>
    <t>https://podminky.urs.cz/item/CS_URS_2023_01/936311112</t>
  </si>
  <si>
    <t>(0,6*0,6*0,5)-((0,17*0,17*3,14)/4)*0,5</t>
  </si>
  <si>
    <t>938901411</t>
  </si>
  <si>
    <t>Dezinfekce nádrže roztokem chlornanu sodného</t>
  </si>
  <si>
    <t>489417387</t>
  </si>
  <si>
    <t>https://podminky.urs.cz/item/CS_URS_2023_01/938901411</t>
  </si>
  <si>
    <t>175,9</t>
  </si>
  <si>
    <t>952903112</t>
  </si>
  <si>
    <t>Vyčištění objektů ČOV, nádrží, žlabů a kanálů při v do 3,5 m</t>
  </si>
  <si>
    <t>-1063343254</t>
  </si>
  <si>
    <t>Vyčištění objektů čistíren odpadních vod, nádrží, žlabů nebo kanálů světlé výšky prostoru do 3,5 m</t>
  </si>
  <si>
    <t>https://podminky.urs.cz/item/CS_URS_2023_01/952903112</t>
  </si>
  <si>
    <t>50,27-(0,5*0,5)</t>
  </si>
  <si>
    <t>952903119</t>
  </si>
  <si>
    <t>Příplatek za vyčištění prostor v nad 3,5 m u čištění objektů ČOV, nádrží, žlabů a kanálů</t>
  </si>
  <si>
    <t>-703993071</t>
  </si>
  <si>
    <t>Vyčištění objektů čistíren odpadních vod, nádrží, žlabů nebo kanálů Příplatek k ceně za vyčištění prostorů v přes 3,5 m</t>
  </si>
  <si>
    <t>https://podminky.urs.cz/item/CS_URS_2023_01/952903119</t>
  </si>
  <si>
    <t>997013211</t>
  </si>
  <si>
    <t>Vnitrostaveništní doprava suti a vybouraných hmot pro budovy v do 6 m ručně</t>
  </si>
  <si>
    <t>-1146579241</t>
  </si>
  <si>
    <t>Vnitrostaveništní doprava suti a vybouraných hmot vodorovně do 50 m svisle ručně pro budovy a haly výšky do 6 m</t>
  </si>
  <si>
    <t>https://podminky.urs.cz/item/CS_URS_2023_01/997013211</t>
  </si>
  <si>
    <t>-824111004</t>
  </si>
  <si>
    <t>997013511</t>
  </si>
  <si>
    <t>Odvoz suti a vybouraných hmot z meziskládky na skládku do 1 km s naložením a se složením</t>
  </si>
  <si>
    <t>49513316</t>
  </si>
  <si>
    <t>Odvoz suti a vybouraných hmot z meziskládky na skládku s naložením a se složením, na vzdálenost do 1 km</t>
  </si>
  <si>
    <t>https://podminky.urs.cz/item/CS_URS_2023_01/997013511</t>
  </si>
  <si>
    <t>0,891*45 'Přepočtené koeficientem množství</t>
  </si>
  <si>
    <t>499018365</t>
  </si>
  <si>
    <t>https://podminky.urs.cz/item/CS_URS_2024_01/997013631</t>
  </si>
  <si>
    <t>998273102</t>
  </si>
  <si>
    <t>Přesun hmot pro trubní vedení z trub litinových otevřený výkop</t>
  </si>
  <si>
    <t>-1452532050</t>
  </si>
  <si>
    <t>Přesun hmot pro trubní vedení hloubené z trub litinových pro vodovody nebo kanalizace v otevřeném výkopu dopravní vzdálenost do 15 m</t>
  </si>
  <si>
    <t>https://podminky.urs.cz/item/CS_URS_2023_01/998273102</t>
  </si>
  <si>
    <t>751</t>
  </si>
  <si>
    <t>Vzduchotechnika</t>
  </si>
  <si>
    <t>751366042</t>
  </si>
  <si>
    <t>Montáž uhlíkového filtru do kruhového potrubí D přes 100 do 200 mm</t>
  </si>
  <si>
    <t>-695775171</t>
  </si>
  <si>
    <t>Montáž filtru uhlíkového do kruhového potrubí, průměru přes 100 do 200 mm</t>
  </si>
  <si>
    <t>https://podminky.urs.cz/item/CS_URS_2023_01/751366042</t>
  </si>
  <si>
    <t>42922061</t>
  </si>
  <si>
    <t>filtr kazetový izolovaný s uhlíkovou vložkou pro kruhové potrubí D 150mm</t>
  </si>
  <si>
    <t>1164625401</t>
  </si>
  <si>
    <t>751537032</t>
  </si>
  <si>
    <t>Montáž potrubí ohebného kruhového neizolovaného ze dvou vrstev PVC s polyamidovou nebo poyethylenovou tkaninou D přes 100 do 200 mm</t>
  </si>
  <si>
    <t>530365017</t>
  </si>
  <si>
    <t>Montáž potrubí ohebného kruhového neizolovaného ze dvou vrstev PVC s polyamidovou nebo polyetylenovou tkaninou, průměru přes 100 do 200 mm</t>
  </si>
  <si>
    <t>https://podminky.urs.cz/item/CS_URS_2023_01/751537032</t>
  </si>
  <si>
    <t>3,4+1,9</t>
  </si>
  <si>
    <t>42981836</t>
  </si>
  <si>
    <t>hadice ohebná neizolovaná z 2xPVC vrstvy a PA tkaniny vyztužena drátem, délka 10m D 160mm</t>
  </si>
  <si>
    <t>1371618024</t>
  </si>
  <si>
    <t>5,3*1,2 'Přepočtené koeficientem množství</t>
  </si>
  <si>
    <t>129</t>
  </si>
  <si>
    <t>751572102</t>
  </si>
  <si>
    <t>Uchycení potrubí kruhového pomocí objímky kotvené do betonu D přes 100 do 200 mm</t>
  </si>
  <si>
    <t>-1325137408</t>
  </si>
  <si>
    <t>Závěs kruhového potrubí pomocí objímky, kotvené do betonu průměru potrubí přes 100 do 200 mm</t>
  </si>
  <si>
    <t>https://podminky.urs.cz/item/CS_URS_2023_01/751572102</t>
  </si>
  <si>
    <t>0,6*6</t>
  </si>
  <si>
    <t>130</t>
  </si>
  <si>
    <t>998751101</t>
  </si>
  <si>
    <t>Přesun hmot tonážní pro vzduchotechniku v objektech výšky do 12 m</t>
  </si>
  <si>
    <t>-234364539</t>
  </si>
  <si>
    <t>Přesun hmot pro vzduchotechniku stanovený z hmotnosti přesunovaného materiálu vodorovná dopravní vzdálenost do 100 m v objektech výšky do 12 m</t>
  </si>
  <si>
    <t>https://podminky.urs.cz/item/CS_URS_2023_01/998751101</t>
  </si>
  <si>
    <t>131</t>
  </si>
  <si>
    <t>998751181</t>
  </si>
  <si>
    <t>Příplatek k přesunu hmot tonážní 751 prováděný bez použití mechanizace pro jakoukoliv výšku objektu</t>
  </si>
  <si>
    <t>-1396843182</t>
  </si>
  <si>
    <t>Přesun hmot pro vzduchotechniku stanovený z hmotnosti přesunovaného materiálu Příplatek k cenám za přesun prováděný bez použití mechanizace pro jakoukoliv výšku objektu</t>
  </si>
  <si>
    <t>https://podminky.urs.cz/item/CS_URS_2023_01/998751181</t>
  </si>
  <si>
    <t>132</t>
  </si>
  <si>
    <t>767861011</t>
  </si>
  <si>
    <t>Montáž vnitřních kovových žebříků přímých dl přes 2 do 5 m kotvených do betonu</t>
  </si>
  <si>
    <t>1253515729</t>
  </si>
  <si>
    <t>Montáž vnitřních kovových žebříků přímých délky přes 2 do 5 m, ukotvených do betonu</t>
  </si>
  <si>
    <t>https://podminky.urs.cz/item/CS_URS_2023_01/767861011</t>
  </si>
  <si>
    <t>133</t>
  </si>
  <si>
    <t>44983027R</t>
  </si>
  <si>
    <t>žebřík výstupový jednoduchý přímý z nerezové oceli dl 4m, s výszvným madlem</t>
  </si>
  <si>
    <t>1416447820</t>
  </si>
  <si>
    <t>134</t>
  </si>
  <si>
    <t>941734842</t>
  </si>
  <si>
    <t>135</t>
  </si>
  <si>
    <t>998767181</t>
  </si>
  <si>
    <t>Příplatek k přesunu hmot tonážní 767 prováděný bez použití mechanizace</t>
  </si>
  <si>
    <t>-790451426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</si>
  <si>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</si>
  <si>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https://podminky.urs.cz/item/CS_URS_2023_01/998767181</t>
  </si>
  <si>
    <t>136</t>
  </si>
  <si>
    <t>-418252026</t>
  </si>
  <si>
    <t>137</t>
  </si>
  <si>
    <t>-1932440686</t>
  </si>
  <si>
    <t>138</t>
  </si>
  <si>
    <t>043114000</t>
  </si>
  <si>
    <t>Zkoušky tlakové</t>
  </si>
  <si>
    <t>-1602345592</t>
  </si>
  <si>
    <t>https://podminky.urs.cz/item/CS_URS_2023_01/043114000</t>
  </si>
  <si>
    <t>139</t>
  </si>
  <si>
    <t>1566216768</t>
  </si>
  <si>
    <t>VRN9</t>
  </si>
  <si>
    <t>Ostatní náklady</t>
  </si>
  <si>
    <t>140</t>
  </si>
  <si>
    <t>092103001</t>
  </si>
  <si>
    <t>Náklady na zkušební provoz</t>
  </si>
  <si>
    <t>1616666692</t>
  </si>
  <si>
    <t>https://podminky.urs.cz/item/CS_URS_2023_01/092103001</t>
  </si>
  <si>
    <t>02.2.3 - SO 02 - Stavební úprava vodojemu - Elektrické vystrojení</t>
  </si>
  <si>
    <t xml:space="preserve">    21-M - Elektromontáže</t>
  </si>
  <si>
    <t>977151111</t>
  </si>
  <si>
    <t>Jádrové vrty diamantovými korunkami do stavebních materiálů D do 35 mm</t>
  </si>
  <si>
    <t>-2012949940</t>
  </si>
  <si>
    <t>Jádrové vrty diamantovými korunkami do stavebních materiálů (železobetonu, betonu, cihel, obkladů, dlažeb, kamene) průměru do 35 mm</t>
  </si>
  <si>
    <t>https://podminky.urs.cz/item/CS_URS_2023_01/977151111</t>
  </si>
  <si>
    <t>0,3+0,5*2</t>
  </si>
  <si>
    <t>-1734014638</t>
  </si>
  <si>
    <t>1148917744</t>
  </si>
  <si>
    <t>1277277727</t>
  </si>
  <si>
    <t>0,003*45 'Přepočtené koeficientem množství</t>
  </si>
  <si>
    <t>-188891494</t>
  </si>
  <si>
    <t>-1507142117</t>
  </si>
  <si>
    <t>741110511</t>
  </si>
  <si>
    <t>Montáž lišta a kanálek vkládací šířky do 60 mm s víčkem</t>
  </si>
  <si>
    <t>-593707697</t>
  </si>
  <si>
    <t>Montáž lišt a kanálků elektroinstalačních se spojkami, ohyby a rohy a s nasunutím do krabic vkládacích s víčkem, šířky do 60 mm</t>
  </si>
  <si>
    <t>https://podminky.urs.cz/item/CS_URS_2023_01/741110511</t>
  </si>
  <si>
    <t>3,1+1,4+2,1*2+0,6*2+2,9+1,5+1,6+3,5+2,15</t>
  </si>
  <si>
    <t>34571002</t>
  </si>
  <si>
    <t>lišta elektroinstalační hranatá PVC 60x40mm</t>
  </si>
  <si>
    <t>913141574</t>
  </si>
  <si>
    <t>14,3*1,05 'Přepočtené koeficientem množství</t>
  </si>
  <si>
    <t>34571001</t>
  </si>
  <si>
    <t>lišta elektroinstalační hranatá PVC 15x10mm</t>
  </si>
  <si>
    <t>-720257049</t>
  </si>
  <si>
    <t>(1,6+3,5+2,15)*1,05</t>
  </si>
  <si>
    <t>741110512</t>
  </si>
  <si>
    <t>Montáž lišta a kanálek vkládací šířky přes 60 do 120 mm s víčkem</t>
  </si>
  <si>
    <t>-1056841762</t>
  </si>
  <si>
    <t>Montáž lišt a kanálků elektroinstalačních se spojkami, ohyby a rohy a s nasunutím do krabic vkládacích s víčkem, šířky do přes 60 do 120 mm</t>
  </si>
  <si>
    <t>https://podminky.urs.cz/item/CS_URS_2023_01/741110512</t>
  </si>
  <si>
    <t>34571215</t>
  </si>
  <si>
    <t>kanál elektroinstalační hranatý PVC 80x40mm</t>
  </si>
  <si>
    <t>-327921240</t>
  </si>
  <si>
    <t>1,5*1,05 'Přepočtené koeficientem množství</t>
  </si>
  <si>
    <t>741122211</t>
  </si>
  <si>
    <t>Montáž kabel Cu plný kulatý žíla 3x1,5 až 6 mm2 uložený volně (např. CYKY)</t>
  </si>
  <si>
    <t>136109986</t>
  </si>
  <si>
    <t>Montáž kabelů měděných bez ukončení uložených volně nebo v liště plných kulatých (např. CYKY) počtu a průřezu žil 3x1,5 až 6 mm2</t>
  </si>
  <si>
    <t>https://podminky.urs.cz/item/CS_URS_2023_01/741122211</t>
  </si>
  <si>
    <t>3,1+1,4+2,1*2+0,6*2+2,9*2+1,5+0,5+0,5+0,3+1,3*2+1+2,7+4,4+2,5</t>
  </si>
  <si>
    <t>34111030</t>
  </si>
  <si>
    <t>kabel instalační jádro Cu plné izolace PVC plášť PVC 450/750V (CYKY) 3x1,5mm2</t>
  </si>
  <si>
    <t>1902815008</t>
  </si>
  <si>
    <t>33,580</t>
  </si>
  <si>
    <t>33,58*1,15 'Přepočtené koeficientem množství</t>
  </si>
  <si>
    <t>34111036</t>
  </si>
  <si>
    <t>kabel instalační jádro Cu plné izolace PVC plášť PVC 450/750V (CYKY) 3x2,5mm2</t>
  </si>
  <si>
    <t>-1239360708</t>
  </si>
  <si>
    <t>2,5</t>
  </si>
  <si>
    <t>2,5*1,15 'Přepočtené koeficientem množství</t>
  </si>
  <si>
    <t>741122231</t>
  </si>
  <si>
    <t>Montáž kabel Cu plný kulatý žíla 5x1,5 až 2,5 mm2 uložený volně (např. CYKY)</t>
  </si>
  <si>
    <t>-1350200487</t>
  </si>
  <si>
    <t>Montáž kabelů měděných bez ukončení uložených volně nebo v liště plných kulatých (např. CYKY) počtu a průřezu žil 5x1,5 až 2,5 mm2</t>
  </si>
  <si>
    <t>https://podminky.urs.cz/item/CS_URS_2023_01/741122231</t>
  </si>
  <si>
    <t>34111094</t>
  </si>
  <si>
    <t>kabel instalační jádro Cu plné izolace PVC plášť PVC 450/750V (CYKY) 5x2,5mm2</t>
  </si>
  <si>
    <t>757381229</t>
  </si>
  <si>
    <t>1*1,15 'Přepočtené koeficientem množství</t>
  </si>
  <si>
    <t>-800684420</t>
  </si>
  <si>
    <t>35711021</t>
  </si>
  <si>
    <t>rozvodnice nástěnná, plné dveře, IP65, 12 modulárních jednotek, vč. N/pE</t>
  </si>
  <si>
    <t>422646177</t>
  </si>
  <si>
    <t>741310211</t>
  </si>
  <si>
    <t>Montáž ovladač (polo)zapuštěný šroubové připojení 0/1-tlačítkový vypínací se zapojením vodičů</t>
  </si>
  <si>
    <t>-1421253655</t>
  </si>
  <si>
    <t>Montáž spínačů jedno nebo dvoupólových polozapuštěných nebo zapuštěných se zapojením vodičů šroubové připojení, pro prostředí normální ovladačů, řazení 0/1-tlačítkových vypínacích</t>
  </si>
  <si>
    <t>https://podminky.urs.cz/item/CS_URS_2023_01/741310211</t>
  </si>
  <si>
    <t>R1541591</t>
  </si>
  <si>
    <t>VENKOVNÍ VYPINAC JEDNOPOLOVY IP67, ŠEDÝ/BÍLÍ</t>
  </si>
  <si>
    <t>1180459018</t>
  </si>
  <si>
    <t>741313081</t>
  </si>
  <si>
    <t>Montáž zásuvka chráněná v krabici šroubové připojení 2P prostředí venkovní, mokré se zapojením vodičů</t>
  </si>
  <si>
    <t>-1333974922</t>
  </si>
  <si>
    <t>Montáž zásuvek domovních se zapojením vodičů šroubové připojení venkovní nebo mokré, provedení 2P</t>
  </si>
  <si>
    <t>https://podminky.urs.cz/item/CS_URS_2023_01/741313081</t>
  </si>
  <si>
    <t>R11.139.252</t>
  </si>
  <si>
    <t>Venkovní zásuvka 16A 2P 20-25 V IP67 nástěnná</t>
  </si>
  <si>
    <t>1365168229</t>
  </si>
  <si>
    <t>Venkovní zásuvka 16A 2P 20-25 V IP67 nástěnná, šedá/bílá</t>
  </si>
  <si>
    <t>741313084</t>
  </si>
  <si>
    <t>Montáž zásuvka chráněná v krabici šroubové připojení 3P+PE prostředí venkovní, mokré se zapojením vodičů</t>
  </si>
  <si>
    <t>749458112</t>
  </si>
  <si>
    <t>Montáž zásuvek domovních se zapojením vodičů šroubové připojení venkovní nebo mokré, provedení 3P + PE</t>
  </si>
  <si>
    <t>https://podminky.urs.cz/item/CS_URS_2023_01/741313084</t>
  </si>
  <si>
    <t>11.223.861</t>
  </si>
  <si>
    <t>Přívodka nástěnná 16A - 3p., IP67, 6 h  2CMA101166R1000</t>
  </si>
  <si>
    <t>-271496053</t>
  </si>
  <si>
    <t xml:space="preserve">Přívodka nástěnná 16A - 4p., IP67, 6 h </t>
  </si>
  <si>
    <t>832307371</t>
  </si>
  <si>
    <t>35822115</t>
  </si>
  <si>
    <t>jistič 1-pólový 10 A vypínací charakteristika B vypínací schopnost 6 kA</t>
  </si>
  <si>
    <t>674289806</t>
  </si>
  <si>
    <t>741320135</t>
  </si>
  <si>
    <t>Montáž jističů dvoupólových nn do 25 A ve skříni se zapojením vodičů</t>
  </si>
  <si>
    <t>-214610678</t>
  </si>
  <si>
    <t>Montáž jističů se zapojením vodičů dvoupólových nn do 25 A ve skříni</t>
  </si>
  <si>
    <t>https://podminky.urs.cz/item/CS_URS_2023_01/741320135</t>
  </si>
  <si>
    <t>35822149</t>
  </si>
  <si>
    <t>jistič 2-pólový 16 A vypínací charakteristika B vypínací schopnost 6 kA</t>
  </si>
  <si>
    <t>1162683207</t>
  </si>
  <si>
    <t>741320165</t>
  </si>
  <si>
    <t>Montáž jističů třípólových nn do 25 A ve skříni se zapojením vodičů</t>
  </si>
  <si>
    <t>-1221355371</t>
  </si>
  <si>
    <t>Montáž jističů se zapojením vodičů třípólových nn do 25 A ve skříni</t>
  </si>
  <si>
    <t>https://podminky.urs.cz/item/CS_URS_2023_01/741320165</t>
  </si>
  <si>
    <t>35822401</t>
  </si>
  <si>
    <t>jistič 3-pólový 16 A vypínací charakteristika B vypínací schopnost 10 kA</t>
  </si>
  <si>
    <t>624139609</t>
  </si>
  <si>
    <t>35822403</t>
  </si>
  <si>
    <t>jistič 3-pólový 25 A vypínací charakteristika B vypínací schopnost 10 kA</t>
  </si>
  <si>
    <t>403068031</t>
  </si>
  <si>
    <t>741321033</t>
  </si>
  <si>
    <t>Montáž proudových chráničů čtyřpólových nn do 25 A ve skříni se zapojením vodičů</t>
  </si>
  <si>
    <t>1265319939</t>
  </si>
  <si>
    <t>Montáž proudových chráničů se zapojením vodičů čtyřpólových nn do 25 A ve skříni</t>
  </si>
  <si>
    <t>https://podminky.urs.cz/item/CS_URS_2023_01/741321033</t>
  </si>
  <si>
    <t>chránič proudový 4pólový 25A pracovního proudu 0,03A</t>
  </si>
  <si>
    <t>1288239149</t>
  </si>
  <si>
    <t>741371031</t>
  </si>
  <si>
    <t>Montáž svítidlo zářivkové bytové nástěnné přisazené 1 zdroj</t>
  </si>
  <si>
    <t>-1879148324</t>
  </si>
  <si>
    <t>Montáž svítidel zářivkových se zapojením vodičů bytových nebo společenských místností nástěnných přisazených 1 zdroj</t>
  </si>
  <si>
    <t>https://podminky.urs.cz/item/CS_URS_2023_01/741371031</t>
  </si>
  <si>
    <t>r1461204</t>
  </si>
  <si>
    <t>VENKOVNI NASTENNE SVITIDLO LED 10W, IP67, VČ. ZDOJE</t>
  </si>
  <si>
    <t>1152612809</t>
  </si>
  <si>
    <t>741371104</t>
  </si>
  <si>
    <t>Montáž svítidlo zářivkové průmyslové stropní přisazené 2 zdroje s krytem</t>
  </si>
  <si>
    <t>622022256</t>
  </si>
  <si>
    <t>Montáž svítidel zářivkových se zapojením vodičů průmyslových stropních přisazených 2 zdroje s krytem</t>
  </si>
  <si>
    <t>https://podminky.urs.cz/item/CS_URS_2023_01/741371104</t>
  </si>
  <si>
    <t>r1214217</t>
  </si>
  <si>
    <t>SVÍTIDLO ZARIVKOVE STROPNI LED 2X36W KRYT, IP67</t>
  </si>
  <si>
    <t>640721912</t>
  </si>
  <si>
    <t>SVÍTIDLO ZARIVKOVE STROPNI LED 2X36W KRYT, IP67, VČ. LED ZÁŘIVEK</t>
  </si>
  <si>
    <t>-192046123</t>
  </si>
  <si>
    <t>742210171</t>
  </si>
  <si>
    <t>Montáž kabelu senzorového</t>
  </si>
  <si>
    <t>-153626884</t>
  </si>
  <si>
    <t>https://podminky.urs.cz/item/CS_URS_2023_01/742210171</t>
  </si>
  <si>
    <t>1,6+3,5+2,15</t>
  </si>
  <si>
    <t>341R</t>
  </si>
  <si>
    <t>kabel pro napojení senzozů</t>
  </si>
  <si>
    <t>-215679109</t>
  </si>
  <si>
    <t>1,6+3,5+2,15*1,15</t>
  </si>
  <si>
    <t>1274204688</t>
  </si>
  <si>
    <t>-1786915305</t>
  </si>
  <si>
    <t>364713096</t>
  </si>
  <si>
    <t>-44005685</t>
  </si>
  <si>
    <t>742220141</t>
  </si>
  <si>
    <t>Montáž ovládací klávesnice pro dodanou ústřednu</t>
  </si>
  <si>
    <t>-208518473</t>
  </si>
  <si>
    <t>Montáž klávesnice pro dodanou ústřednu</t>
  </si>
  <si>
    <t>https://podminky.urs.cz/item/CS_URS_2023_01/742220141</t>
  </si>
  <si>
    <t>40467026</t>
  </si>
  <si>
    <t>klávesnice ústředny PZTS, LCD/LED</t>
  </si>
  <si>
    <t>14022691</t>
  </si>
  <si>
    <t>-1129392575</t>
  </si>
  <si>
    <t>-1092846444</t>
  </si>
  <si>
    <t>742220172</t>
  </si>
  <si>
    <t>Montáž komunikátoru GSM do ústředny</t>
  </si>
  <si>
    <t>1447556711</t>
  </si>
  <si>
    <t>Montáž komunikátoru do ústředny GSM</t>
  </si>
  <si>
    <t>https://podminky.urs.cz/item/CS_URS_2023_01/742220172</t>
  </si>
  <si>
    <t>40466050</t>
  </si>
  <si>
    <t>modul GSM komunikátoru pro poplachové ústředny</t>
  </si>
  <si>
    <t>-911555982</t>
  </si>
  <si>
    <t>40466052</t>
  </si>
  <si>
    <t>anténa GSM prutová</t>
  </si>
  <si>
    <t>2098634555</t>
  </si>
  <si>
    <t>742220232</t>
  </si>
  <si>
    <t>Montáž detektoru na stěnu nebo na strop</t>
  </si>
  <si>
    <t>1661694295</t>
  </si>
  <si>
    <t>Montáž příslušenství pro PZTS detektor na stěnu nebo na strop</t>
  </si>
  <si>
    <t>https://podminky.urs.cz/item/CS_URS_2023_01/742220232</t>
  </si>
  <si>
    <t>40461016</t>
  </si>
  <si>
    <t>detektor pohybu stropní 360°</t>
  </si>
  <si>
    <t>1195635988</t>
  </si>
  <si>
    <t>742220235</t>
  </si>
  <si>
    <t>Montáž magnetického kontaktu povrchového</t>
  </si>
  <si>
    <t>-385691729</t>
  </si>
  <si>
    <t>Montáž příslušenství pro PZTS magnetický kontakt povrchový</t>
  </si>
  <si>
    <t>https://podminky.urs.cz/item/CS_URS_2023_01/742220235</t>
  </si>
  <si>
    <t>40461039</t>
  </si>
  <si>
    <t>kontakt magnetický, vratový, armovaná hadice</t>
  </si>
  <si>
    <t>1085343329</t>
  </si>
  <si>
    <t>-923580846</t>
  </si>
  <si>
    <t>2012587001</t>
  </si>
  <si>
    <t>-1366530388</t>
  </si>
  <si>
    <t>-721608640</t>
  </si>
  <si>
    <t>-663721087</t>
  </si>
  <si>
    <t>1394021048</t>
  </si>
  <si>
    <t>-2030839616</t>
  </si>
  <si>
    <t>-1647426062</t>
  </si>
  <si>
    <t>1529298397</t>
  </si>
  <si>
    <t>21-M</t>
  </si>
  <si>
    <t>Elektromontáže</t>
  </si>
  <si>
    <t>210280002</t>
  </si>
  <si>
    <t>Zkoušky a prohlídky el rozvodů a zařízení celková prohlídka pro objem montážních prací přes 100 do 500 tis Kč</t>
  </si>
  <si>
    <t>71840652</t>
  </si>
  <si>
    <t>Zkoušky a prohlídky elektrických rozvodů a zařízení celková prohlídka, zkoušení, měření a vyhotovení revizní zprávy pro objem montážních prací přes 100 do 500 tisíc Kč</t>
  </si>
  <si>
    <t>https://podminky.urs.cz/item/CS_URS_2025_01/210280002</t>
  </si>
  <si>
    <t>013203000</t>
  </si>
  <si>
    <t>Dokumentace stavby bez rozlišení</t>
  </si>
  <si>
    <t>-61369458</t>
  </si>
  <si>
    <t>Projektová dokumetace výrobní - Návrh zabezpečovacího systému vč. komunikace s objektem čerpací stanici a vrty a vč. GMS přenosu dat. Součást PD je řízení vč. přenosu dat pro koncový technilogický a elektrotechnický systém.</t>
  </si>
  <si>
    <t>https://podminky.urs.cz/item/CS_URS_2023_01/013203000</t>
  </si>
  <si>
    <t>VYK</t>
  </si>
  <si>
    <t>03 - Dočasné zajištění distribuce vody po dobu výstavby a zajištění stávajícího vodovodu</t>
  </si>
  <si>
    <t xml:space="preserve">    722 - Zdravotechnika - vnitřní vodovod</t>
  </si>
  <si>
    <t>-700422130</t>
  </si>
  <si>
    <t>2*1*2</t>
  </si>
  <si>
    <t>-1433509522</t>
  </si>
  <si>
    <t>132212231</t>
  </si>
  <si>
    <t>Hloubení rýh š do 2000 mm v soudržných horninách třídy těžitelnosti I skupiny 3 objemu do 10 m3 při překopech inženýrských sítí ručně</t>
  </si>
  <si>
    <t>-1366122765</t>
  </si>
  <si>
    <t>Hloubení rýh šířky přes 800 do 2 000 mm při překopech inženýrských sítí ručně zapažených i nezapažených, s urovnáním dna do předepsaného profilu a spádu objemu do 10 m3 v hornině třídy těžitelnosti I skupiny 3 soudržných</t>
  </si>
  <si>
    <t>https://podminky.urs.cz/item/CS_URS_2023_01/132212231</t>
  </si>
  <si>
    <t>2*0,8*(1,6-0,25-0,1)*4</t>
  </si>
  <si>
    <t>151101101</t>
  </si>
  <si>
    <t>Zřízení příložného pažení a rozepření stěn rýh hl do 2 m</t>
  </si>
  <si>
    <t>1732367576</t>
  </si>
  <si>
    <t>Zřízení pažení a rozepření stěn rýh pro podzemní vedení příložné pro jakoukoliv mezerovitost, hloubky do 2 m</t>
  </si>
  <si>
    <t>https://podminky.urs.cz/item/CS_URS_2023_01/151101101</t>
  </si>
  <si>
    <t>2*1,6*4</t>
  </si>
  <si>
    <t>151101111</t>
  </si>
  <si>
    <t>Odstranění příložného pažení a rozepření stěn rýh hl do 2 m</t>
  </si>
  <si>
    <t>2138397086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</si>
  <si>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</si>
  <si>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</si>
  <si>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512367834</t>
  </si>
  <si>
    <t>-842503027</t>
  </si>
  <si>
    <t>8*10 'Přepočtené koeficientem množství</t>
  </si>
  <si>
    <t>-809663688</t>
  </si>
  <si>
    <t>1173750548</t>
  </si>
  <si>
    <t>8*1,9 'Přepočtené koeficientem množství</t>
  </si>
  <si>
    <t>1594198595</t>
  </si>
  <si>
    <t>2*0,8*(1,6-0,25-0,1-0,1*0,11-0,1)*2+2*0,8*(1,6-0,25-0,1-0,1*0,16-0,1)*2</t>
  </si>
  <si>
    <t>-1721483512</t>
  </si>
  <si>
    <t>7,274*2 'Přepočtené koeficientem množství</t>
  </si>
  <si>
    <t>-73478898</t>
  </si>
  <si>
    <t>(30,5)*0,8*(0,11+0,3)-((0,11*0,11*3,14)/4)*30,5+(62,5)*0,8*(0,16+0,3)-((0,16*0,16*3,14)/4)*62,5</t>
  </si>
  <si>
    <t>-1327767524</t>
  </si>
  <si>
    <t>31,458*2 'Přepočtené koeficientem množství</t>
  </si>
  <si>
    <t>1225119032</t>
  </si>
  <si>
    <t>(0,6*0,6)*3+(0,6*0,7)*2</t>
  </si>
  <si>
    <t>-1014325784</t>
  </si>
  <si>
    <t>(30,5+62,5)*0,8*0,1</t>
  </si>
  <si>
    <t>-192634337</t>
  </si>
  <si>
    <t>(0,3*0,3*0,15)*8</t>
  </si>
  <si>
    <t>947093503</t>
  </si>
  <si>
    <t>(0,3*0,15*4)*8</t>
  </si>
  <si>
    <t>-152236578</t>
  </si>
  <si>
    <t>806845047</t>
  </si>
  <si>
    <t>-305768987</t>
  </si>
  <si>
    <t>-298820767</t>
  </si>
  <si>
    <t>(0,6*0,6)*2+(0,6*0,7)*2</t>
  </si>
  <si>
    <t>1808060400</t>
  </si>
  <si>
    <t>1,56*1,01 'Přepočtené koeficientem množství</t>
  </si>
  <si>
    <t>857241131</t>
  </si>
  <si>
    <t>Montáž litinových tvarovek jednoosých hrdlových otevřený výkop s integrovaným těsněním DN 80</t>
  </si>
  <si>
    <t>678329589</t>
  </si>
  <si>
    <t>Montáž litinových tvarovek na potrubí litinovém tlakovém jednoosých na potrubí z trub hrdlových v otevřeném výkopu, kanálu nebo v šachtě s integrovaným těsněním DN 80</t>
  </si>
  <si>
    <t>https://podminky.urs.cz/item/CS_URS_2023_01/857241131</t>
  </si>
  <si>
    <t>486770550</t>
  </si>
  <si>
    <t>-185444562</t>
  </si>
  <si>
    <t>https://podminky.urs.cz/item/CS_URS_2023_01/850265121</t>
  </si>
  <si>
    <t>-1142403530</t>
  </si>
  <si>
    <t>https://podminky.urs.cz/item/CS_URS_2023_01/850315121</t>
  </si>
  <si>
    <t>-1605667794</t>
  </si>
  <si>
    <t>https://podminky.urs.cz/item/CS_URS_2025_01/857242122</t>
  </si>
  <si>
    <t>55253660</t>
  </si>
  <si>
    <t>příruba zaslepovací litinová vodovodní PN10/40 X-kus DN 80</t>
  </si>
  <si>
    <t>-221526223</t>
  </si>
  <si>
    <t>-734520723</t>
  </si>
  <si>
    <t>1861924192</t>
  </si>
  <si>
    <t>55251127</t>
  </si>
  <si>
    <t>kroužek těsnící se zámky DN 110</t>
  </si>
  <si>
    <t>324564283</t>
  </si>
  <si>
    <t>-1156814373</t>
  </si>
  <si>
    <t>https://podminky.urs.cz/item/CS_URS_2025_01/857262122</t>
  </si>
  <si>
    <t>55253641</t>
  </si>
  <si>
    <t>přechod přírubový,práškový epoxid tl 250µm FFR-kus litinový DN 100/80</t>
  </si>
  <si>
    <t>-1754387228</t>
  </si>
  <si>
    <t>-1202135537</t>
  </si>
  <si>
    <t>2+2</t>
  </si>
  <si>
    <t>-1526097513</t>
  </si>
  <si>
    <t>-666419163</t>
  </si>
  <si>
    <t>857314122</t>
  </si>
  <si>
    <t>Montáž litinových tvarovek odbočných přírubových otevřený výkop DN 150</t>
  </si>
  <si>
    <t>-1136221764</t>
  </si>
  <si>
    <t>Montáž litinových tvarovek na potrubí litinovém tlakovém odbočných na potrubí z trub přírubových v otevřeném výkopu, kanálu nebo v šachtě DN 150</t>
  </si>
  <si>
    <t>https://podminky.urs.cz/item/CS_URS_2023_01/857314122</t>
  </si>
  <si>
    <t>55253527</t>
  </si>
  <si>
    <t>tvarovka přírubová litinová s přírubovou odbočkou,práškový epoxid tl 250µm T-kus DN 150/80</t>
  </si>
  <si>
    <t>-1727879842</t>
  </si>
  <si>
    <t>871161141</t>
  </si>
  <si>
    <t>Montáž potrubí z PE100 SDR 11 otevřený výkop svařovaných na tupo D 32 x 3,0 mm</t>
  </si>
  <si>
    <t>1351246130</t>
  </si>
  <si>
    <t>Montáž vodovodního potrubí z plastů v otevřeném výkopu z polyetylenu PE 100 svařovaných na tupo SDR 11/PN16 D 32 x 3,0 mm</t>
  </si>
  <si>
    <t>https://podminky.urs.cz/item/CS_URS_2023_01/871161141</t>
  </si>
  <si>
    <t>28613850</t>
  </si>
  <si>
    <t>trubka vodovodní PE100 PN 16 SDR11 s ochranným pláštěm z PP 32x3,0mm</t>
  </si>
  <si>
    <t>1949618293</t>
  </si>
  <si>
    <t>6*1,015 'Přepočtené koeficientem množství</t>
  </si>
  <si>
    <t>Montáž potrubí z PE100 RC SDR 11 otevřený výkop svařovaných elektrotvarovkou d 110 x 10,0 mm</t>
  </si>
  <si>
    <t>-1039928524</t>
  </si>
  <si>
    <t>Montáž vodovodního potrubí z polyetylenu PE100 RC v otevřeném výkopu svařovaných elektrotvarovkou SDR 11/PN16 d 110 x 10,0 mm</t>
  </si>
  <si>
    <t>https://podminky.urs.cz/item/CS_URS_2025_01/871251211</t>
  </si>
  <si>
    <t>30,5</t>
  </si>
  <si>
    <t>28613116</t>
  </si>
  <si>
    <t>potrubí vodovodní jednovrstvé PE100 RC PN 16 SDR11 110x10,0mm</t>
  </si>
  <si>
    <t>1070785386</t>
  </si>
  <si>
    <t>30,5*1,015 'Přepočtené koeficientem množství</t>
  </si>
  <si>
    <t>-2005641669</t>
  </si>
  <si>
    <t>https://podminky.urs.cz/item/CS_URS_2025_01/871291811</t>
  </si>
  <si>
    <t>Montáž potrubí z PE100 RC SDR 11 otevřený výkop svařovaných elektrotvarovkou d 160 x 14,6 mm</t>
  </si>
  <si>
    <t>181285417</t>
  </si>
  <si>
    <t>Montáž vodovodního potrubí z polyetylenu PE100 RC v otevřeném výkopu svařovaných elektrotvarovkou SDR 11/PN16 d 160 x 14,6 mm</t>
  </si>
  <si>
    <t>https://podminky.urs.cz/item/CS_URS_2025_01/871321211</t>
  </si>
  <si>
    <t>62,5</t>
  </si>
  <si>
    <t>28613118</t>
  </si>
  <si>
    <t>potrubí vodovodní jednovrstvé PE100 RC PN 16 SDR11 160x14,6mm</t>
  </si>
  <si>
    <t>-218712129</t>
  </si>
  <si>
    <t>62,5*1,015 'Přepočtené koeficientem množství</t>
  </si>
  <si>
    <t>871351811</t>
  </si>
  <si>
    <t>Bourání stávajícího potrubí z polyetylenu D přes 140 do 225 mm</t>
  </si>
  <si>
    <t>1621795296</t>
  </si>
  <si>
    <t>Bourání stávajícího potrubí z polyetylenu v otevřeném výkopu D přes 140 do 225 mm</t>
  </si>
  <si>
    <t>https://podminky.urs.cz/item/CS_URS_2025_01/871351811</t>
  </si>
  <si>
    <t>877162001</t>
  </si>
  <si>
    <t>Montáž svěrných spojek na vodovodním potrubí z trub d 32</t>
  </si>
  <si>
    <t>-1688116417</t>
  </si>
  <si>
    <t>Montáž svěrných (mechanických) spojek na vodovodním potrubí spojek, kolen 90° nebo redukcí d 32</t>
  </si>
  <si>
    <t>https://podminky.urs.cz/item/CS_URS_2023_01/877162001</t>
  </si>
  <si>
    <t>6+6</t>
  </si>
  <si>
    <t>28654803</t>
  </si>
  <si>
    <t>spojka svěrná PP-B přímá pro PE potrubí d32</t>
  </si>
  <si>
    <t>-1423784988</t>
  </si>
  <si>
    <t>-453283469</t>
  </si>
  <si>
    <t>601656590</t>
  </si>
  <si>
    <t>891161324</t>
  </si>
  <si>
    <t>Montáž vodovodních šoupátek domovní přípojky s nástrčnými konci PN16 otevřený výkop DN 25</t>
  </si>
  <si>
    <t>845359082</t>
  </si>
  <si>
    <t>Montáž vodovodních armatur na potrubí šoupátek pro domovní přípojky s nástrčnými ISO konci PN16 DN 25</t>
  </si>
  <si>
    <t>https://podminky.urs.cz/item/CS_URS_2023_01/891161324</t>
  </si>
  <si>
    <t>42221557</t>
  </si>
  <si>
    <t>šoupátko domovní přípojky litinové ISO hrdlo PN16 25x25</t>
  </si>
  <si>
    <t>-648464385</t>
  </si>
  <si>
    <t>891181811</t>
  </si>
  <si>
    <t>Demontáž vodovodních šoupátek otevřený výkop DN 40</t>
  </si>
  <si>
    <t>644098941</t>
  </si>
  <si>
    <t>Demontáž vodovodních armatur na potrubí šoupátek nebo klapek uzavíracích v otevřeném výkopu nebo v šachtách DN 40</t>
  </si>
  <si>
    <t>https://podminky.urs.cz/item/CS_URS_2025_01/891181811</t>
  </si>
  <si>
    <t>-387130503</t>
  </si>
  <si>
    <t>-672104764</t>
  </si>
  <si>
    <t>-902247707</t>
  </si>
  <si>
    <t>1204671365</t>
  </si>
  <si>
    <t>510897789</t>
  </si>
  <si>
    <t>891269111</t>
  </si>
  <si>
    <t>Montáž navrtávacích pasů na potrubí z jakýchkoli trub DN 100</t>
  </si>
  <si>
    <t>-1649272438</t>
  </si>
  <si>
    <t>Montáž vodovodních armatur na potrubí navrtávacích pasů s ventilem Jt 1 MPa, na potrubí z trub litinových, ocelových nebo plastických hmot DN 100</t>
  </si>
  <si>
    <t>https://podminky.urs.cz/item/CS_URS_2025_01/891269111</t>
  </si>
  <si>
    <t>42273549</t>
  </si>
  <si>
    <t>pás navrtávací se závitovým výstupem z tvárné litiny pro vodovodní PE a PVC potrubí 110-1"</t>
  </si>
  <si>
    <t>-809687905</t>
  </si>
  <si>
    <t>891311112</t>
  </si>
  <si>
    <t>Montáž vodovodních šoupátek otevřený výkop DN 150</t>
  </si>
  <si>
    <t>-516611254</t>
  </si>
  <si>
    <t>Montáž vodovodních armatur na potrubí šoupátek nebo klapek uzavíracích v otevřeném výkopu nebo v šachtách s osazením zemní soupravy (bez poklopů) DN 150</t>
  </si>
  <si>
    <t>https://podminky.urs.cz/item/CS_URS_2023_01/891311112</t>
  </si>
  <si>
    <t>42221306</t>
  </si>
  <si>
    <t>šoupátko pitná voda litina GGG 50 krátká stavební dl PN10/16 DN 150x210mm</t>
  </si>
  <si>
    <t>1724938557</t>
  </si>
  <si>
    <t>-1598202394</t>
  </si>
  <si>
    <t>-1545726760</t>
  </si>
  <si>
    <t>132066279</t>
  </si>
  <si>
    <t>42221367</t>
  </si>
  <si>
    <t>šoupátko vevařovací z tvárné litiny GGG 50 s přírubou a koncem PE 160, SDR11 PN 16 DN 150</t>
  </si>
  <si>
    <t>783864942</t>
  </si>
  <si>
    <t>891319111</t>
  </si>
  <si>
    <t>Montáž navrtávacích pasů na potrubí z jakýchkoli trub DN 150</t>
  </si>
  <si>
    <t>505866495</t>
  </si>
  <si>
    <t>Montáž vodovodních armatur na potrubí navrtávacích pasů s ventilem Jt 1 MPa, na potrubí z trub litinových, ocelových nebo plastických hmot DN 150</t>
  </si>
  <si>
    <t>https://podminky.urs.cz/item/CS_URS_2025_01/891319111</t>
  </si>
  <si>
    <t>42273561</t>
  </si>
  <si>
    <t>pás navrtávací se závitovým výstupem z tvárné litiny pro vodovodní PE a PVC potrubí 160-1"</t>
  </si>
  <si>
    <t>-300999647</t>
  </si>
  <si>
    <t>-1715441836</t>
  </si>
  <si>
    <t>https://podminky.urs.cz/item/CS_URS_2025_01/892271111</t>
  </si>
  <si>
    <t>-2124249422</t>
  </si>
  <si>
    <t>2127023701</t>
  </si>
  <si>
    <t>https://podminky.urs.cz/item/CS_URS_2025_01/892351111</t>
  </si>
  <si>
    <t>-327043533</t>
  </si>
  <si>
    <t>https://podminky.urs.cz/item/CS_URS_2025_01/892353122</t>
  </si>
  <si>
    <t>-2027305394</t>
  </si>
  <si>
    <t>-77951817</t>
  </si>
  <si>
    <t>2+1+1</t>
  </si>
  <si>
    <t>-663278578</t>
  </si>
  <si>
    <t>529644894</t>
  </si>
  <si>
    <t>-2141905654</t>
  </si>
  <si>
    <t>-2135840411</t>
  </si>
  <si>
    <t>-919595512</t>
  </si>
  <si>
    <t>707128840</t>
  </si>
  <si>
    <t>30,5+62,5+1+1</t>
  </si>
  <si>
    <t>-719311906</t>
  </si>
  <si>
    <t>30,5+62,5</t>
  </si>
  <si>
    <t>1163270788</t>
  </si>
  <si>
    <t>405651755</t>
  </si>
  <si>
    <t>3,52</t>
  </si>
  <si>
    <t>3,52*19 'Přepočtené koeficientem množství</t>
  </si>
  <si>
    <t>-1607065166</t>
  </si>
  <si>
    <t>6,431-3,52</t>
  </si>
  <si>
    <t>2,911*45 'Přepočtené koeficientem množství</t>
  </si>
  <si>
    <t>997221873</t>
  </si>
  <si>
    <t>1741803857</t>
  </si>
  <si>
    <t>https://podminky.urs.cz/item/CS_URS_2023_01/997221873</t>
  </si>
  <si>
    <t>-553765462</t>
  </si>
  <si>
    <t>6,431-3,52-1,76</t>
  </si>
  <si>
    <t>-1522426998</t>
  </si>
  <si>
    <t>1,76</t>
  </si>
  <si>
    <t>57773502</t>
  </si>
  <si>
    <t>998276126</t>
  </si>
  <si>
    <t>Příplatek k přesunu hmot pro trubní vedení z trub z plastických hmot za zvětšený přesun přes 1000 do 2000 m</t>
  </si>
  <si>
    <t>1874127669</t>
  </si>
  <si>
    <t>Přesun hmot pro trubní vedení hloubené z trub z plastických hmot nebo sklolaminátových Příplatek k cenám za zvětšený přesun přes vymezenou největší dopravní vzdálenost přes 1000 do 2000 m</t>
  </si>
  <si>
    <t>https://podminky.urs.cz/item/CS_URS_2023_01/998276126</t>
  </si>
  <si>
    <t>722</t>
  </si>
  <si>
    <t>Zdravotechnika - vnitřní vodovod</t>
  </si>
  <si>
    <t>722251153R</t>
  </si>
  <si>
    <t>Hadice požární s vnitřní a vnější PU-vrstvou pro čerpání pitné vody v modré barvě, včetně koncovek Storz B75 z nerezové oceli se silikonovým těsněním upevněné drátěným opletem.</t>
  </si>
  <si>
    <t>1299672350</t>
  </si>
  <si>
    <t>Hadice s vnitřní a vnější PU-vrstvou pro čerpání pitné vody v modré barvě, včetně koncovek Storz B75 z nerezové oceli se silikonovým těsněním upevněné drátěným opletem. Určeno pro čerpání pitné vody.</t>
  </si>
  <si>
    <t>722253133R</t>
  </si>
  <si>
    <t>Spojka hadicová požární B 75 z nerezové oceli</t>
  </si>
  <si>
    <t>-766515197</t>
  </si>
  <si>
    <t>Požární příslušenství a armatury hadicové spojky požární B 75 z nerezové oceli</t>
  </si>
  <si>
    <t>722290234</t>
  </si>
  <si>
    <t>Proplach a dezinfekce vodovodního potrubí DN do 80</t>
  </si>
  <si>
    <t>1269134275</t>
  </si>
  <si>
    <t>Zkoušky, proplach a desinfekce vodovodního potrubí proplach a desinfekce vodovodního potrubí do DN 80</t>
  </si>
  <si>
    <t>https://podminky.urs.cz/item/CS_URS_2025_01/722290234</t>
  </si>
  <si>
    <t>998722101</t>
  </si>
  <si>
    <t>Přesun hmot tonážní pro vnitřní vodovod v objektech v do 6 m</t>
  </si>
  <si>
    <t>-952776113</t>
  </si>
  <si>
    <t>Přesun hmot pro vnitřní vodovod stanovený z hmotnosti přesunovaného materiálu vodorovná dopravní vzdálenost do 50 m základní v objektech výšky do 6 m</t>
  </si>
  <si>
    <t>https://podminky.urs.cz/item/CS_URS_2025_01/998722101</t>
  </si>
  <si>
    <t>71672742</t>
  </si>
  <si>
    <t>-768568631</t>
  </si>
  <si>
    <t>-1883907942</t>
  </si>
  <si>
    <t>091103000R</t>
  </si>
  <si>
    <t>Stroje a zařízení nevyžadující montáž  - pronájem po dobu stavby opravy vodojemu.</t>
  </si>
  <si>
    <t>-1733020152</t>
  </si>
  <si>
    <t>Cisterna na pitnou vodu, objem min. 8 m3 - pronájem po dobu stavby opravy vodojemu, vč. trubního vystojení vodojemu.</t>
  </si>
  <si>
    <t>05 - Vedlejší rozpočtové náklady</t>
  </si>
  <si>
    <t xml:space="preserve">    VRN3 - Zařízení staveniště</t>
  </si>
  <si>
    <t xml:space="preserve">    VRN7 - Provozní vlivy</t>
  </si>
  <si>
    <t>012164000</t>
  </si>
  <si>
    <t>Vytyčení a zaměření inženýrských sítí</t>
  </si>
  <si>
    <t>1487810667</t>
  </si>
  <si>
    <t>https://podminky.urs.cz/item/CS_URS_2025_01/012164000</t>
  </si>
  <si>
    <t>012414000</t>
  </si>
  <si>
    <t>Geometrický plán</t>
  </si>
  <si>
    <t>-1410389883</t>
  </si>
  <si>
    <t>https://podminky.urs.cz/item/CS_URS_2025_01/012414000</t>
  </si>
  <si>
    <t>012434000</t>
  </si>
  <si>
    <t>Geodetická aktualizační dokumentace (GAD DTM)</t>
  </si>
  <si>
    <t>271015645</t>
  </si>
  <si>
    <t>https://podminky.urs.cz/item/CS_URS_2025_01/012434000</t>
  </si>
  <si>
    <t>013254000</t>
  </si>
  <si>
    <t>Dokumentace skutečného provedení stavby</t>
  </si>
  <si>
    <t>1636884959</t>
  </si>
  <si>
    <t>https://podminky.urs.cz/item/CS_URS_2023_01/013254000</t>
  </si>
  <si>
    <t>013274000</t>
  </si>
  <si>
    <t>Pasportizace objektu před započetím prací</t>
  </si>
  <si>
    <t>-343870409</t>
  </si>
  <si>
    <t>https://podminky.urs.cz/item/CS_URS_2025_01/013274000</t>
  </si>
  <si>
    <t>013284000</t>
  </si>
  <si>
    <t>Pasportizace objektu po provedení prací</t>
  </si>
  <si>
    <t>2024147516</t>
  </si>
  <si>
    <t>https://podminky.urs.cz/item/CS_URS_2025_01/013284000</t>
  </si>
  <si>
    <t>VRN3</t>
  </si>
  <si>
    <t>Zařízení staveniště</t>
  </si>
  <si>
    <t>032103000</t>
  </si>
  <si>
    <t>Náklady na stavební buňky</t>
  </si>
  <si>
    <t>916651764</t>
  </si>
  <si>
    <t>https://podminky.urs.cz/item/CS_URS_2023_01/032103000</t>
  </si>
  <si>
    <t>032803000</t>
  </si>
  <si>
    <t>Ostatní vybavení staveniště</t>
  </si>
  <si>
    <t>1784552641</t>
  </si>
  <si>
    <t>https://podminky.urs.cz/item/CS_URS_2023_01/032803000</t>
  </si>
  <si>
    <t>034103000</t>
  </si>
  <si>
    <t>Oplocení staveniště</t>
  </si>
  <si>
    <t>1641631023</t>
  </si>
  <si>
    <t>https://podminky.urs.cz/item/CS_URS_2025_01/034103000</t>
  </si>
  <si>
    <t>034503000</t>
  </si>
  <si>
    <t>Informační tabule na staveništi</t>
  </si>
  <si>
    <t>2092372228</t>
  </si>
  <si>
    <t>https://podminky.urs.cz/item/CS_URS_2024_02/034503000</t>
  </si>
  <si>
    <t>VRN7</t>
  </si>
  <si>
    <t>Provozní vlivy</t>
  </si>
  <si>
    <t>072103000</t>
  </si>
  <si>
    <t>Silniční provoz - projednání DIO a zajištění DIR</t>
  </si>
  <si>
    <t>1131959954</t>
  </si>
  <si>
    <t>https://podminky.urs.cz/item/CS_URS_2025_01/072103000</t>
  </si>
  <si>
    <t>072203000</t>
  </si>
  <si>
    <t>Silniční provoz - zajištění DIO (dopravní značení)</t>
  </si>
  <si>
    <t>783675138</t>
  </si>
  <si>
    <t>https://podminky.urs.cz/item/CS_URS_2025_01/072203000</t>
  </si>
  <si>
    <t>075603000</t>
  </si>
  <si>
    <t>Jiná ochranná pásma</t>
  </si>
  <si>
    <t>-1341943659</t>
  </si>
  <si>
    <t xml:space="preserve">Jiná ochranná pásma - práce v ochranném pásmu nadzemního VN
</t>
  </si>
  <si>
    <t>https://podminky.urs.cz/item/CS_URS_2023_01/075603000</t>
  </si>
  <si>
    <t>092203000</t>
  </si>
  <si>
    <t>Náklady na zaškolení</t>
  </si>
  <si>
    <t>-555037059</t>
  </si>
  <si>
    <t>https://podminky.urs.cz/item/CS_URS_2023_01/092203000</t>
  </si>
  <si>
    <t>SEZNAM FIGUR</t>
  </si>
  <si>
    <t>Výměra</t>
  </si>
  <si>
    <t>Použití figury:</t>
  </si>
  <si>
    <t>L02_1</t>
  </si>
  <si>
    <t>(1,5+1+1+1)*0,7*(0,11+0,3)-((0,11*0,11*3,14)/4)*(1,5+1+1+1)</t>
  </si>
  <si>
    <t>OB01_1</t>
  </si>
  <si>
    <t>OB02_1</t>
  </si>
  <si>
    <t>or02_1</t>
  </si>
  <si>
    <t>VYK01_1</t>
  </si>
  <si>
    <t>VYK02_1</t>
  </si>
  <si>
    <t>VYK03</t>
  </si>
  <si>
    <t>VYK03_1</t>
  </si>
  <si>
    <t>VYK04_1</t>
  </si>
  <si>
    <t>VYK05_1</t>
  </si>
  <si>
    <t>(3+7+2+7+2+2)*1*0,3</t>
  </si>
  <si>
    <t>(2411,29+0,58-921,11-3-31-7-2-10-7-2-13-7)*0,7*(0,3)</t>
  </si>
  <si>
    <t>(921,11-903,61)*0,82*0,3</t>
  </si>
  <si>
    <t>ZÁSYP_1</t>
  </si>
  <si>
    <t>DEM01</t>
  </si>
  <si>
    <t>Odstranění</t>
  </si>
  <si>
    <t>DEM02</t>
  </si>
  <si>
    <t>OD01</t>
  </si>
  <si>
    <t>Odstrannění</t>
  </si>
  <si>
    <t>OD02</t>
  </si>
  <si>
    <t>Odsrnanění</t>
  </si>
  <si>
    <t>kab02</t>
  </si>
  <si>
    <t>kab03</t>
  </si>
  <si>
    <t>(1)*0,95*(0,075+0,3)*2</t>
  </si>
  <si>
    <t>POT01_1</t>
  </si>
  <si>
    <t>VY06</t>
  </si>
  <si>
    <t>uzemění</t>
  </si>
  <si>
    <t>zemení</t>
  </si>
  <si>
    <t>(1,5+1+1+1)*0,7*(0,16+0,3)-((0,16*0,16*3,14)/4)*(1,5+1+1+1)</t>
  </si>
  <si>
    <t>(VYK01)-ZÁSYP+(SD01/2)</t>
  </si>
  <si>
    <t>POT02_1</t>
  </si>
  <si>
    <t>POT05</t>
  </si>
  <si>
    <t>50,2</t>
  </si>
  <si>
    <t>SD01_1</t>
  </si>
  <si>
    <t>VYK01_2</t>
  </si>
  <si>
    <t>Hloubení jámy</t>
  </si>
  <si>
    <t>7*2*(1,6+0,5-0,06-0,2)+2*2*(1,9+0,5-0,06-0,2)+(2*2*1,6+0,5-0,06-0,2)</t>
  </si>
  <si>
    <t>7*2*(1,85+0,5-0,2)+2*2*(1,4+0,5-0,3)</t>
  </si>
  <si>
    <t>ODS02</t>
  </si>
  <si>
    <t>Potrubí - protlak</t>
  </si>
  <si>
    <t>57,1+60+61,5+90+25,5+26,5+6+10</t>
  </si>
  <si>
    <t>50,5</t>
  </si>
  <si>
    <t>POT02_2</t>
  </si>
  <si>
    <t>(179,52-172,45)+15,25+(370,83-295,77)+(594,39-589,3)+3+3+2,39</t>
  </si>
  <si>
    <t>POT03_1</t>
  </si>
  <si>
    <t>POT04_1</t>
  </si>
  <si>
    <t>REZ</t>
  </si>
  <si>
    <t>ŘEZÁNÍ</t>
  </si>
  <si>
    <t>5,8*2+2+71,9*2+7,5*2+7,5*2</t>
  </si>
  <si>
    <t>3*2*3+1,5*4+2*3+2*4*3*3+7*4</t>
  </si>
  <si>
    <t>44,16*1*(1,6-0,2)</t>
  </si>
  <si>
    <t>(1,5*3*(2-0,25-0,06))*3+(2*2*(2-0,25-0,06))*4+(3*2*(2-0,2))*2+1,5*7*(2-0,2)+1,5*2*(2-0,25-0,06)+(3*2*(2-0,25-0,06))*2</t>
  </si>
  <si>
    <t>OB03_1</t>
  </si>
  <si>
    <t>ODS01_1</t>
  </si>
  <si>
    <t>ODS02_1</t>
  </si>
  <si>
    <t>ODS03_1</t>
  </si>
  <si>
    <t>240,5+280</t>
  </si>
  <si>
    <t>POT01_2</t>
  </si>
  <si>
    <t>19*1*1*(1,3-0,2-0,05-0,06)+3*1*1,5*(1,3-0,2-0,05-0,06)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</si>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</sst>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612325417" TargetMode="External"/><Relationship Id="rId18" Type="http://schemas.openxmlformats.org/officeDocument/2006/relationships/hyperlink" Target="https://podminky.urs.cz/item/CS_URS_2023_01/962032241" TargetMode="External"/><Relationship Id="rId26" Type="http://schemas.openxmlformats.org/officeDocument/2006/relationships/hyperlink" Target="https://podminky.urs.cz/item/CS_URS_2023_01/977151131" TargetMode="External"/><Relationship Id="rId39" Type="http://schemas.openxmlformats.org/officeDocument/2006/relationships/hyperlink" Target="https://podminky.urs.cz/item/CS_URS_2023_01/998766101" TargetMode="External"/><Relationship Id="rId21" Type="http://schemas.openxmlformats.org/officeDocument/2006/relationships/hyperlink" Target="https://podminky.urs.cz/item/CS_URS_2023_01/963051113" TargetMode="External"/><Relationship Id="rId34" Type="http://schemas.openxmlformats.org/officeDocument/2006/relationships/hyperlink" Target="https://podminky.urs.cz/item/CS_URS_2023_01/764002851" TargetMode="External"/><Relationship Id="rId42" Type="http://schemas.openxmlformats.org/officeDocument/2006/relationships/hyperlink" Target="https://podminky.urs.cz/item/CS_URS_2023_01/767662120" TargetMode="External"/><Relationship Id="rId47" Type="http://schemas.openxmlformats.org/officeDocument/2006/relationships/hyperlink" Target="https://podminky.urs.cz/item/CS_URS_2023_01/783324101" TargetMode="External"/><Relationship Id="rId50" Type="http://schemas.openxmlformats.org/officeDocument/2006/relationships/hyperlink" Target="https://podminky.urs.cz/item/CS_URS_2023_01/783806811" TargetMode="External"/><Relationship Id="rId55" Type="http://schemas.openxmlformats.org/officeDocument/2006/relationships/hyperlink" Target="https://podminky.urs.cz/item/CS_URS_2023_01/784211111" TargetMode="External"/><Relationship Id="rId7" Type="http://schemas.openxmlformats.org/officeDocument/2006/relationships/hyperlink" Target="https://podminky.urs.cz/item/CS_URS_2023_01/311101214" TargetMode="External"/><Relationship Id="rId2" Type="http://schemas.openxmlformats.org/officeDocument/2006/relationships/hyperlink" Target="https://podminky.urs.cz/item/CS_URS_2023_01/279311961" TargetMode="External"/><Relationship Id="rId16" Type="http://schemas.openxmlformats.org/officeDocument/2006/relationships/hyperlink" Target="https://podminky.urs.cz/item/CS_URS_2023_01/632682111" TargetMode="External"/><Relationship Id="rId29" Type="http://schemas.openxmlformats.org/officeDocument/2006/relationships/hyperlink" Target="https://podminky.urs.cz/item/CS_URS_2023_01/997013111" TargetMode="External"/><Relationship Id="rId11" Type="http://schemas.openxmlformats.org/officeDocument/2006/relationships/hyperlink" Target="https://podminky.urs.cz/item/CS_URS_2023_01/611331111" TargetMode="External"/><Relationship Id="rId24" Type="http://schemas.openxmlformats.org/officeDocument/2006/relationships/hyperlink" Target="https://podminky.urs.cz/item/CS_URS_2023_01/977151125" TargetMode="External"/><Relationship Id="rId32" Type="http://schemas.openxmlformats.org/officeDocument/2006/relationships/hyperlink" Target="https://podminky.urs.cz/item/CS_URS_2023_01/997013631" TargetMode="External"/><Relationship Id="rId37" Type="http://schemas.openxmlformats.org/officeDocument/2006/relationships/hyperlink" Target="https://podminky.urs.cz/item/CS_URS_2023_01/998764101" TargetMode="External"/><Relationship Id="rId40" Type="http://schemas.openxmlformats.org/officeDocument/2006/relationships/hyperlink" Target="https://podminky.urs.cz/item/CS_URS_2023_01/767220120" TargetMode="External"/><Relationship Id="rId45" Type="http://schemas.openxmlformats.org/officeDocument/2006/relationships/hyperlink" Target="https://podminky.urs.cz/item/CS_URS_2023_01/998767101" TargetMode="External"/><Relationship Id="rId53" Type="http://schemas.openxmlformats.org/officeDocument/2006/relationships/hyperlink" Target="https://podminky.urs.cz/item/CS_URS_2023_01/783917161" TargetMode="External"/><Relationship Id="rId5" Type="http://schemas.openxmlformats.org/officeDocument/2006/relationships/hyperlink" Target="https://podminky.urs.cz/item/CS_URS_2023_01/311101211" TargetMode="External"/><Relationship Id="rId19" Type="http://schemas.openxmlformats.org/officeDocument/2006/relationships/hyperlink" Target="https://podminky.urs.cz/item/CS_URS_2023_01/962081131" TargetMode="External"/><Relationship Id="rId4" Type="http://schemas.openxmlformats.org/officeDocument/2006/relationships/hyperlink" Target="https://podminky.urs.cz/item/CS_URS_2023_01/279351122" TargetMode="External"/><Relationship Id="rId9" Type="http://schemas.openxmlformats.org/officeDocument/2006/relationships/hyperlink" Target="https://podminky.urs.cz/item/CS_URS_2023_01/434121416" TargetMode="External"/><Relationship Id="rId14" Type="http://schemas.openxmlformats.org/officeDocument/2006/relationships/hyperlink" Target="https://podminky.urs.cz/item/CS_URS_2023_01/612331111" TargetMode="External"/><Relationship Id="rId22" Type="http://schemas.openxmlformats.org/officeDocument/2006/relationships/hyperlink" Target="https://podminky.urs.cz/item/CS_URS_2023_01/971042551" TargetMode="External"/><Relationship Id="rId27" Type="http://schemas.openxmlformats.org/officeDocument/2006/relationships/hyperlink" Target="https://podminky.urs.cz/item/CS_URS_2023_01/978015341" TargetMode="External"/><Relationship Id="rId30" Type="http://schemas.openxmlformats.org/officeDocument/2006/relationships/hyperlink" Target="https://podminky.urs.cz/item/CS_URS_2023_01/997013501" TargetMode="External"/><Relationship Id="rId35" Type="http://schemas.openxmlformats.org/officeDocument/2006/relationships/hyperlink" Target="https://podminky.urs.cz/item/CS_URS_2023_01/764216443" TargetMode="External"/><Relationship Id="rId43" Type="http://schemas.openxmlformats.org/officeDocument/2006/relationships/hyperlink" Target="https://podminky.urs.cz/item/CS_URS_2023_01/767810112" TargetMode="External"/><Relationship Id="rId48" Type="http://schemas.openxmlformats.org/officeDocument/2006/relationships/hyperlink" Target="https://podminky.urs.cz/item/CS_URS_2023_01/783325101" TargetMode="External"/><Relationship Id="rId56" Type="http://schemas.openxmlformats.org/officeDocument/2006/relationships/printerSettings" Target="../printerSettings/printerSettings10.bin"/><Relationship Id="rId8" Type="http://schemas.openxmlformats.org/officeDocument/2006/relationships/hyperlink" Target="https://podminky.urs.cz/item/CS_URS_2023_01/411121121" TargetMode="External"/><Relationship Id="rId51" Type="http://schemas.openxmlformats.org/officeDocument/2006/relationships/hyperlink" Target="https://podminky.urs.cz/item/CS_URS_2023_01/783901453" TargetMode="External"/><Relationship Id="rId3" Type="http://schemas.openxmlformats.org/officeDocument/2006/relationships/hyperlink" Target="https://podminky.urs.cz/item/CS_URS_2023_01/279351121" TargetMode="External"/><Relationship Id="rId12" Type="http://schemas.openxmlformats.org/officeDocument/2006/relationships/hyperlink" Target="https://podminky.urs.cz/item/CS_URS_2023_01/612131121" TargetMode="External"/><Relationship Id="rId17" Type="http://schemas.openxmlformats.org/officeDocument/2006/relationships/hyperlink" Target="https://podminky.urs.cz/item/CS_URS_2023_01/953961111" TargetMode="External"/><Relationship Id="rId25" Type="http://schemas.openxmlformats.org/officeDocument/2006/relationships/hyperlink" Target="https://podminky.urs.cz/item/CS_URS_2023_01/977151128" TargetMode="External"/><Relationship Id="rId33" Type="http://schemas.openxmlformats.org/officeDocument/2006/relationships/hyperlink" Target="https://podminky.urs.cz/item/CS_URS_2023_01/998011001" TargetMode="External"/><Relationship Id="rId38" Type="http://schemas.openxmlformats.org/officeDocument/2006/relationships/hyperlink" Target="https://podminky.urs.cz/item/CS_URS_2023_01/766622115" TargetMode="External"/><Relationship Id="rId46" Type="http://schemas.openxmlformats.org/officeDocument/2006/relationships/hyperlink" Target="https://podminky.urs.cz/item/CS_URS_2023_01/783301313" TargetMode="External"/><Relationship Id="rId20" Type="http://schemas.openxmlformats.org/officeDocument/2006/relationships/hyperlink" Target="https://podminky.urs.cz/item/CS_URS_2023_01/963042819" TargetMode="External"/><Relationship Id="rId41" Type="http://schemas.openxmlformats.org/officeDocument/2006/relationships/hyperlink" Target="https://podminky.urs.cz/item/CS_URS_2023_01/767220191" TargetMode="External"/><Relationship Id="rId54" Type="http://schemas.openxmlformats.org/officeDocument/2006/relationships/hyperlink" Target="https://podminky.urs.cz/item/CS_URS_2023_01/783942251" TargetMode="External"/><Relationship Id="rId1" Type="http://schemas.openxmlformats.org/officeDocument/2006/relationships/hyperlink" Target="https://podminky.urs.cz/item/CS_URS_2023_01/279113142" TargetMode="External"/><Relationship Id="rId6" Type="http://schemas.openxmlformats.org/officeDocument/2006/relationships/hyperlink" Target="https://podminky.urs.cz/item/CS_URS_2023_01/311101213" TargetMode="External"/><Relationship Id="rId15" Type="http://schemas.openxmlformats.org/officeDocument/2006/relationships/hyperlink" Target="https://podminky.urs.cz/item/CS_URS_2023_01/613331111" TargetMode="External"/><Relationship Id="rId23" Type="http://schemas.openxmlformats.org/officeDocument/2006/relationships/hyperlink" Target="https://podminky.urs.cz/item/CS_URS_2023_01/977151123" TargetMode="External"/><Relationship Id="rId28" Type="http://schemas.openxmlformats.org/officeDocument/2006/relationships/hyperlink" Target="https://podminky.urs.cz/item/CS_URS_2023_01/978021291" TargetMode="External"/><Relationship Id="rId36" Type="http://schemas.openxmlformats.org/officeDocument/2006/relationships/hyperlink" Target="https://podminky.urs.cz/item/CS_URS_2023_01/764216465" TargetMode="External"/><Relationship Id="rId49" Type="http://schemas.openxmlformats.org/officeDocument/2006/relationships/hyperlink" Target="https://podminky.urs.cz/item/CS_URS_2023_01/783327101" TargetMode="External"/><Relationship Id="rId57" Type="http://schemas.openxmlformats.org/officeDocument/2006/relationships/drawing" Target="../drawings/drawing10.xml"/><Relationship Id="rId10" Type="http://schemas.openxmlformats.org/officeDocument/2006/relationships/hyperlink" Target="https://podminky.urs.cz/item/CS_URS_2023_01/611131121" TargetMode="External"/><Relationship Id="rId31" Type="http://schemas.openxmlformats.org/officeDocument/2006/relationships/hyperlink" Target="https://podminky.urs.cz/item/CS_URS_2023_01/997013509" TargetMode="External"/><Relationship Id="rId44" Type="http://schemas.openxmlformats.org/officeDocument/2006/relationships/hyperlink" Target="https://podminky.urs.cz/item/CS_URS_2023_01/767810121" TargetMode="External"/><Relationship Id="rId52" Type="http://schemas.openxmlformats.org/officeDocument/2006/relationships/hyperlink" Target="https://podminky.urs.cz/item/CS_URS_2023_01/783913171" TargetMode="External"/></Relationships>
</file>

<file path=xl/worksheets/_rels/sheet11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857262122" TargetMode="External"/><Relationship Id="rId21" Type="http://schemas.openxmlformats.org/officeDocument/2006/relationships/hyperlink" Target="https://podminky.urs.cz/item/CS_URS_2025_01/850315121" TargetMode="External"/><Relationship Id="rId42" Type="http://schemas.openxmlformats.org/officeDocument/2006/relationships/hyperlink" Target="https://podminky.urs.cz/item/CS_URS_2023_01/891265321" TargetMode="External"/><Relationship Id="rId47" Type="http://schemas.openxmlformats.org/officeDocument/2006/relationships/hyperlink" Target="https://podminky.urs.cz/item/CS_URS_2023_01/850361819" TargetMode="External"/><Relationship Id="rId63" Type="http://schemas.openxmlformats.org/officeDocument/2006/relationships/hyperlink" Target="https://podminky.urs.cz/item/CS_URS_2023_01/952903119" TargetMode="External"/><Relationship Id="rId68" Type="http://schemas.openxmlformats.org/officeDocument/2006/relationships/hyperlink" Target="https://podminky.urs.cz/item/CS_URS_2023_01/998273102" TargetMode="External"/><Relationship Id="rId16" Type="http://schemas.openxmlformats.org/officeDocument/2006/relationships/hyperlink" Target="https://podminky.urs.cz/item/CS_URS_2023_01/451317777" TargetMode="External"/><Relationship Id="rId11" Type="http://schemas.openxmlformats.org/officeDocument/2006/relationships/hyperlink" Target="https://podminky.urs.cz/item/CS_URS_2023_01/182351133" TargetMode="External"/><Relationship Id="rId32" Type="http://schemas.openxmlformats.org/officeDocument/2006/relationships/hyperlink" Target="https://podminky.urs.cz/item/CS_URS_2023_01/891211222" TargetMode="External"/><Relationship Id="rId37" Type="http://schemas.openxmlformats.org/officeDocument/2006/relationships/hyperlink" Target="https://podminky.urs.cz/item/CS_URS_2025_01/891242312" TargetMode="External"/><Relationship Id="rId53" Type="http://schemas.openxmlformats.org/officeDocument/2006/relationships/hyperlink" Target="https://podminky.urs.cz/item/CS_URS_2023_01/899401113" TargetMode="External"/><Relationship Id="rId58" Type="http://schemas.openxmlformats.org/officeDocument/2006/relationships/hyperlink" Target="https://podminky.urs.cz/item/CS_URS_2023_01/899722112" TargetMode="External"/><Relationship Id="rId74" Type="http://schemas.openxmlformats.org/officeDocument/2006/relationships/hyperlink" Target="https://podminky.urs.cz/item/CS_URS_2023_01/767861011" TargetMode="External"/><Relationship Id="rId79" Type="http://schemas.openxmlformats.org/officeDocument/2006/relationships/hyperlink" Target="https://podminky.urs.cz/item/CS_URS_2023_01/043114000" TargetMode="External"/><Relationship Id="rId5" Type="http://schemas.openxmlformats.org/officeDocument/2006/relationships/hyperlink" Target="https://podminky.urs.cz/item/CS_URS_2023_01/162751119" TargetMode="External"/><Relationship Id="rId61" Type="http://schemas.openxmlformats.org/officeDocument/2006/relationships/hyperlink" Target="https://podminky.urs.cz/item/CS_URS_2023_01/938901411" TargetMode="External"/><Relationship Id="rId82" Type="http://schemas.openxmlformats.org/officeDocument/2006/relationships/printerSettings" Target="../printerSettings/printerSettings11.bin"/><Relationship Id="rId19" Type="http://schemas.openxmlformats.org/officeDocument/2006/relationships/hyperlink" Target="https://podminky.urs.cz/item/CS_URS_2022_02/452351101" TargetMode="External"/><Relationship Id="rId14" Type="http://schemas.openxmlformats.org/officeDocument/2006/relationships/hyperlink" Target="https://podminky.urs.cz/item/CS_URS_2023_01/380356231" TargetMode="External"/><Relationship Id="rId22" Type="http://schemas.openxmlformats.org/officeDocument/2006/relationships/hyperlink" Target="https://podminky.urs.cz/item/CS_URS_2023_01/857242122" TargetMode="External"/><Relationship Id="rId27" Type="http://schemas.openxmlformats.org/officeDocument/2006/relationships/hyperlink" Target="https://podminky.urs.cz/item/CS_URS_2025_01/857311151" TargetMode="External"/><Relationship Id="rId30" Type="http://schemas.openxmlformats.org/officeDocument/2006/relationships/hyperlink" Target="https://podminky.urs.cz/item/CS_URS_2023_01/877241101" TargetMode="External"/><Relationship Id="rId35" Type="http://schemas.openxmlformats.org/officeDocument/2006/relationships/hyperlink" Target="https://podminky.urs.cz/item/CS_URS_2023_01/891241112" TargetMode="External"/><Relationship Id="rId43" Type="http://schemas.openxmlformats.org/officeDocument/2006/relationships/hyperlink" Target="https://podminky.urs.cz/item/CS_URS_2023_01/891311222" TargetMode="External"/><Relationship Id="rId48" Type="http://schemas.openxmlformats.org/officeDocument/2006/relationships/hyperlink" Target="https://podminky.urs.cz/item/CS_URS_2023_01/891311821" TargetMode="External"/><Relationship Id="rId56" Type="http://schemas.openxmlformats.org/officeDocument/2006/relationships/hyperlink" Target="https://podminky.urs.cz/item/CS_URS_2023_01/899713111" TargetMode="External"/><Relationship Id="rId64" Type="http://schemas.openxmlformats.org/officeDocument/2006/relationships/hyperlink" Target="https://podminky.urs.cz/item/CS_URS_2023_01/997013211" TargetMode="External"/><Relationship Id="rId69" Type="http://schemas.openxmlformats.org/officeDocument/2006/relationships/hyperlink" Target="https://podminky.urs.cz/item/CS_URS_2023_01/751366042" TargetMode="External"/><Relationship Id="rId77" Type="http://schemas.openxmlformats.org/officeDocument/2006/relationships/hyperlink" Target="https://podminky.urs.cz/item/CS_URS_2023_01/012203000" TargetMode="External"/><Relationship Id="rId8" Type="http://schemas.openxmlformats.org/officeDocument/2006/relationships/hyperlink" Target="https://podminky.urs.cz/item/CS_URS_2023_01/175111101" TargetMode="External"/><Relationship Id="rId51" Type="http://schemas.openxmlformats.org/officeDocument/2006/relationships/hyperlink" Target="https://podminky.urs.cz/item/CS_URS_2023_01/892372111" TargetMode="External"/><Relationship Id="rId72" Type="http://schemas.openxmlformats.org/officeDocument/2006/relationships/hyperlink" Target="https://podminky.urs.cz/item/CS_URS_2023_01/998751101" TargetMode="External"/><Relationship Id="rId80" Type="http://schemas.openxmlformats.org/officeDocument/2006/relationships/hyperlink" Target="https://podminky.urs.cz/item/CS_URS_2023_01/043203001" TargetMode="External"/><Relationship Id="rId3" Type="http://schemas.openxmlformats.org/officeDocument/2006/relationships/hyperlink" Target="https://podminky.urs.cz/item/CS_URS_2023_01/132212131" TargetMode="External"/><Relationship Id="rId12" Type="http://schemas.openxmlformats.org/officeDocument/2006/relationships/hyperlink" Target="https://podminky.urs.cz/item/CS_URS_2023_01/310321111" TargetMode="External"/><Relationship Id="rId17" Type="http://schemas.openxmlformats.org/officeDocument/2006/relationships/hyperlink" Target="https://podminky.urs.cz/item/CS_URS_2023_01/451572111" TargetMode="External"/><Relationship Id="rId25" Type="http://schemas.openxmlformats.org/officeDocument/2006/relationships/hyperlink" Target="https://podminky.urs.cz/item/CS_URS_2023_01/857244192" TargetMode="External"/><Relationship Id="rId33" Type="http://schemas.openxmlformats.org/officeDocument/2006/relationships/hyperlink" Target="https://podminky.urs.cz/item/CS_URS_2023_01/891212312" TargetMode="External"/><Relationship Id="rId38" Type="http://schemas.openxmlformats.org/officeDocument/2006/relationships/hyperlink" Target="https://podminky.urs.cz/item/CS_URS_2023_01/891245321" TargetMode="External"/><Relationship Id="rId46" Type="http://schemas.openxmlformats.org/officeDocument/2006/relationships/hyperlink" Target="https://podminky.urs.cz/item/CS_URS_2023_01/850311811" TargetMode="External"/><Relationship Id="rId59" Type="http://schemas.openxmlformats.org/officeDocument/2006/relationships/hyperlink" Target="https://podminky.urs.cz/item/CS_URS_2023_01/936311111" TargetMode="External"/><Relationship Id="rId67" Type="http://schemas.openxmlformats.org/officeDocument/2006/relationships/hyperlink" Target="https://podminky.urs.cz/item/CS_URS_2024_01/997013631" TargetMode="External"/><Relationship Id="rId20" Type="http://schemas.openxmlformats.org/officeDocument/2006/relationships/hyperlink" Target="https://podminky.urs.cz/item/CS_URS_2023_01/591141111" TargetMode="External"/><Relationship Id="rId41" Type="http://schemas.openxmlformats.org/officeDocument/2006/relationships/hyperlink" Target="https://podminky.urs.cz/item/CS_URS_2023_01/891261222" TargetMode="External"/><Relationship Id="rId54" Type="http://schemas.openxmlformats.org/officeDocument/2006/relationships/hyperlink" Target="https://podminky.urs.cz/item/CS_URS_2023_01/899623161" TargetMode="External"/><Relationship Id="rId62" Type="http://schemas.openxmlformats.org/officeDocument/2006/relationships/hyperlink" Target="https://podminky.urs.cz/item/CS_URS_2023_01/952903112" TargetMode="External"/><Relationship Id="rId70" Type="http://schemas.openxmlformats.org/officeDocument/2006/relationships/hyperlink" Target="https://podminky.urs.cz/item/CS_URS_2023_01/751537032" TargetMode="External"/><Relationship Id="rId75" Type="http://schemas.openxmlformats.org/officeDocument/2006/relationships/hyperlink" Target="https://podminky.urs.cz/item/CS_URS_2023_01/998767101" TargetMode="External"/><Relationship Id="rId83" Type="http://schemas.openxmlformats.org/officeDocument/2006/relationships/drawing" Target="../drawings/drawing11.xml"/><Relationship Id="rId1" Type="http://schemas.openxmlformats.org/officeDocument/2006/relationships/hyperlink" Target="https://podminky.urs.cz/item/CS_URS_2023_01/121151123" TargetMode="External"/><Relationship Id="rId6" Type="http://schemas.openxmlformats.org/officeDocument/2006/relationships/hyperlink" Target="https://podminky.urs.cz/item/CS_URS_2023_01/171201231" TargetMode="External"/><Relationship Id="rId15" Type="http://schemas.openxmlformats.org/officeDocument/2006/relationships/hyperlink" Target="https://podminky.urs.cz/item/CS_URS_2023_01/380356232" TargetMode="External"/><Relationship Id="rId23" Type="http://schemas.openxmlformats.org/officeDocument/2006/relationships/hyperlink" Target="https://podminky.urs.cz/item/CS_URS_2023_01/857242192" TargetMode="External"/><Relationship Id="rId28" Type="http://schemas.openxmlformats.org/officeDocument/2006/relationships/hyperlink" Target="https://podminky.urs.cz/item/CS_URS_2023_01/857312122" TargetMode="External"/><Relationship Id="rId36" Type="http://schemas.openxmlformats.org/officeDocument/2006/relationships/hyperlink" Target="https://podminky.urs.cz/item/CS_URS_2023_01/891241222" TargetMode="External"/><Relationship Id="rId49" Type="http://schemas.openxmlformats.org/officeDocument/2006/relationships/hyperlink" Target="https://podminky.urs.cz/item/CS_URS_2023_01/892241111" TargetMode="External"/><Relationship Id="rId57" Type="http://schemas.openxmlformats.org/officeDocument/2006/relationships/hyperlink" Target="https://podminky.urs.cz/item/CS_URS_2023_01/899721111" TargetMode="External"/><Relationship Id="rId10" Type="http://schemas.openxmlformats.org/officeDocument/2006/relationships/hyperlink" Target="https://podminky.urs.cz/item/CS_URS_2023_01/181411121" TargetMode="External"/><Relationship Id="rId31" Type="http://schemas.openxmlformats.org/officeDocument/2006/relationships/hyperlink" Target="https://podminky.urs.cz/item/CS_URS_2023_01/877241110" TargetMode="External"/><Relationship Id="rId44" Type="http://schemas.openxmlformats.org/officeDocument/2006/relationships/hyperlink" Target="https://podminky.urs.cz/item/CS_URS_2023_01/891315321" TargetMode="External"/><Relationship Id="rId52" Type="http://schemas.openxmlformats.org/officeDocument/2006/relationships/hyperlink" Target="https://podminky.urs.cz/item/CS_URS_2023_01/899401112" TargetMode="External"/><Relationship Id="rId60" Type="http://schemas.openxmlformats.org/officeDocument/2006/relationships/hyperlink" Target="https://podminky.urs.cz/item/CS_URS_2023_01/936311112" TargetMode="External"/><Relationship Id="rId65" Type="http://schemas.openxmlformats.org/officeDocument/2006/relationships/hyperlink" Target="https://podminky.urs.cz/item/CS_URS_2023_01/997013501" TargetMode="External"/><Relationship Id="rId73" Type="http://schemas.openxmlformats.org/officeDocument/2006/relationships/hyperlink" Target="https://podminky.urs.cz/item/CS_URS_2023_01/998751181" TargetMode="External"/><Relationship Id="rId78" Type="http://schemas.openxmlformats.org/officeDocument/2006/relationships/hyperlink" Target="https://podminky.urs.cz/item/CS_URS_2023_01/012303000" TargetMode="External"/><Relationship Id="rId81" Type="http://schemas.openxmlformats.org/officeDocument/2006/relationships/hyperlink" Target="https://podminky.urs.cz/item/CS_URS_2023_01/092103001" TargetMode="External"/><Relationship Id="rId4" Type="http://schemas.openxmlformats.org/officeDocument/2006/relationships/hyperlink" Target="https://podminky.urs.cz/item/CS_URS_2023_01/162751117" TargetMode="External"/><Relationship Id="rId9" Type="http://schemas.openxmlformats.org/officeDocument/2006/relationships/hyperlink" Target="https://podminky.urs.cz/item/CS_URS_2023_01/175151101" TargetMode="External"/><Relationship Id="rId13" Type="http://schemas.openxmlformats.org/officeDocument/2006/relationships/hyperlink" Target="https://podminky.urs.cz/item/CS_URS_2023_01/380316133" TargetMode="External"/><Relationship Id="rId18" Type="http://schemas.openxmlformats.org/officeDocument/2006/relationships/hyperlink" Target="https://podminky.urs.cz/item/CS_URS_2023_01/452313141" TargetMode="External"/><Relationship Id="rId39" Type="http://schemas.openxmlformats.org/officeDocument/2006/relationships/hyperlink" Target="https://podminky.urs.cz/item/CS_URS_2023_01/891246331" TargetMode="External"/><Relationship Id="rId34" Type="http://schemas.openxmlformats.org/officeDocument/2006/relationships/hyperlink" Target="https://podminky.urs.cz/item/CS_URS_2023_01/891215321" TargetMode="External"/><Relationship Id="rId50" Type="http://schemas.openxmlformats.org/officeDocument/2006/relationships/hyperlink" Target="https://podminky.urs.cz/item/CS_URS_2023_01/892273122" TargetMode="External"/><Relationship Id="rId55" Type="http://schemas.openxmlformats.org/officeDocument/2006/relationships/hyperlink" Target="https://podminky.urs.cz/item/CS_URS_2023_01/899623192" TargetMode="External"/><Relationship Id="rId76" Type="http://schemas.openxmlformats.org/officeDocument/2006/relationships/hyperlink" Target="https://podminky.urs.cz/item/CS_URS_2023_01/998767181" TargetMode="External"/><Relationship Id="rId7" Type="http://schemas.openxmlformats.org/officeDocument/2006/relationships/hyperlink" Target="https://podminky.urs.cz/item/CS_URS_2023_01/174151101" TargetMode="External"/><Relationship Id="rId71" Type="http://schemas.openxmlformats.org/officeDocument/2006/relationships/hyperlink" Target="https://podminky.urs.cz/item/CS_URS_2023_01/751572102" TargetMode="External"/><Relationship Id="rId2" Type="http://schemas.openxmlformats.org/officeDocument/2006/relationships/hyperlink" Target="https://podminky.urs.cz/item/CS_URS_2023_01/132151256" TargetMode="External"/><Relationship Id="rId29" Type="http://schemas.openxmlformats.org/officeDocument/2006/relationships/hyperlink" Target="https://podminky.urs.cz/item/CS_URS_2023_01/871241221" TargetMode="External"/><Relationship Id="rId24" Type="http://schemas.openxmlformats.org/officeDocument/2006/relationships/hyperlink" Target="https://podminky.urs.cz/item/CS_URS_2023_01/857244122" TargetMode="External"/><Relationship Id="rId40" Type="http://schemas.openxmlformats.org/officeDocument/2006/relationships/hyperlink" Target="https://podminky.urs.cz/item/CS_URS_2023_01/891247112" TargetMode="External"/><Relationship Id="rId45" Type="http://schemas.openxmlformats.org/officeDocument/2006/relationships/hyperlink" Target="https://podminky.urs.cz/item/CS_URS_2023_01/891316331" TargetMode="External"/><Relationship Id="rId66" Type="http://schemas.openxmlformats.org/officeDocument/2006/relationships/hyperlink" Target="https://podminky.urs.cz/item/CS_URS_2023_01/997013511" TargetMode="External"/></Relationships>
</file>

<file path=xl/worksheets/_rels/sheet1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41313081" TargetMode="External"/><Relationship Id="rId18" Type="http://schemas.openxmlformats.org/officeDocument/2006/relationships/hyperlink" Target="https://podminky.urs.cz/item/CS_URS_2023_01/741321033" TargetMode="External"/><Relationship Id="rId26" Type="http://schemas.openxmlformats.org/officeDocument/2006/relationships/hyperlink" Target="https://podminky.urs.cz/item/CS_URS_2023_01/742220161" TargetMode="External"/><Relationship Id="rId39" Type="http://schemas.openxmlformats.org/officeDocument/2006/relationships/hyperlink" Target="https://podminky.urs.cz/item/CS_URS_2023_01/013203000" TargetMode="External"/><Relationship Id="rId21" Type="http://schemas.openxmlformats.org/officeDocument/2006/relationships/hyperlink" Target="https://podminky.urs.cz/item/CS_URS_2023_01/998741101" TargetMode="External"/><Relationship Id="rId34" Type="http://schemas.openxmlformats.org/officeDocument/2006/relationships/hyperlink" Target="https://podminky.urs.cz/item/CS_URS_2023_01/742220421" TargetMode="External"/><Relationship Id="rId7" Type="http://schemas.openxmlformats.org/officeDocument/2006/relationships/hyperlink" Target="https://podminky.urs.cz/item/CS_URS_2023_01/741110511" TargetMode="External"/><Relationship Id="rId2" Type="http://schemas.openxmlformats.org/officeDocument/2006/relationships/hyperlink" Target="https://podminky.urs.cz/item/CS_URS_2023_01/997013111" TargetMode="External"/><Relationship Id="rId16" Type="http://schemas.openxmlformats.org/officeDocument/2006/relationships/hyperlink" Target="https://podminky.urs.cz/item/CS_URS_2023_01/741320135" TargetMode="External"/><Relationship Id="rId20" Type="http://schemas.openxmlformats.org/officeDocument/2006/relationships/hyperlink" Target="https://podminky.urs.cz/item/CS_URS_2023_01/741371104" TargetMode="External"/><Relationship Id="rId29" Type="http://schemas.openxmlformats.org/officeDocument/2006/relationships/hyperlink" Target="https://podminky.urs.cz/item/CS_URS_2023_01/742220235" TargetMode="External"/><Relationship Id="rId41" Type="http://schemas.openxmlformats.org/officeDocument/2006/relationships/drawing" Target="../drawings/drawing12.xml"/><Relationship Id="rId1" Type="http://schemas.openxmlformats.org/officeDocument/2006/relationships/hyperlink" Target="https://podminky.urs.cz/item/CS_URS_2023_01/977151111" TargetMode="External"/><Relationship Id="rId6" Type="http://schemas.openxmlformats.org/officeDocument/2006/relationships/hyperlink" Target="https://podminky.urs.cz/item/CS_URS_2023_01/998011001" TargetMode="External"/><Relationship Id="rId11" Type="http://schemas.openxmlformats.org/officeDocument/2006/relationships/hyperlink" Target="https://podminky.urs.cz/item/CS_URS_2023_01/741210001" TargetMode="External"/><Relationship Id="rId24" Type="http://schemas.openxmlformats.org/officeDocument/2006/relationships/hyperlink" Target="https://podminky.urs.cz/item/CS_URS_2023_01/742220031" TargetMode="External"/><Relationship Id="rId32" Type="http://schemas.openxmlformats.org/officeDocument/2006/relationships/hyperlink" Target="https://podminky.urs.cz/item/CS_URS_2023_01/742220402" TargetMode="External"/><Relationship Id="rId37" Type="http://schemas.openxmlformats.org/officeDocument/2006/relationships/hyperlink" Target="https://podminky.urs.cz/item/CS_URS_2023_01/998742101" TargetMode="External"/><Relationship Id="rId40" Type="http://schemas.openxmlformats.org/officeDocument/2006/relationships/printerSettings" Target="../printerSettings/printerSettings12.bin"/><Relationship Id="rId5" Type="http://schemas.openxmlformats.org/officeDocument/2006/relationships/hyperlink" Target="https://podminky.urs.cz/item/CS_URS_2023_01/997013631" TargetMode="External"/><Relationship Id="rId15" Type="http://schemas.openxmlformats.org/officeDocument/2006/relationships/hyperlink" Target="https://podminky.urs.cz/item/CS_URS_2023_01/741320105" TargetMode="External"/><Relationship Id="rId23" Type="http://schemas.openxmlformats.org/officeDocument/2006/relationships/hyperlink" Target="https://podminky.urs.cz/item/CS_URS_2023_01/742220001" TargetMode="External"/><Relationship Id="rId28" Type="http://schemas.openxmlformats.org/officeDocument/2006/relationships/hyperlink" Target="https://podminky.urs.cz/item/CS_URS_2023_01/742220232" TargetMode="External"/><Relationship Id="rId36" Type="http://schemas.openxmlformats.org/officeDocument/2006/relationships/hyperlink" Target="https://podminky.urs.cz/item/CS_URS_2023_01/742220511" TargetMode="External"/><Relationship Id="rId10" Type="http://schemas.openxmlformats.org/officeDocument/2006/relationships/hyperlink" Target="https://podminky.urs.cz/item/CS_URS_2023_01/741122231" TargetMode="External"/><Relationship Id="rId19" Type="http://schemas.openxmlformats.org/officeDocument/2006/relationships/hyperlink" Target="https://podminky.urs.cz/item/CS_URS_2023_01/741371031" TargetMode="External"/><Relationship Id="rId31" Type="http://schemas.openxmlformats.org/officeDocument/2006/relationships/hyperlink" Target="https://podminky.urs.cz/item/CS_URS_2023_01/742220401" TargetMode="External"/><Relationship Id="rId4" Type="http://schemas.openxmlformats.org/officeDocument/2006/relationships/hyperlink" Target="https://podminky.urs.cz/item/CS_URS_2023_01/997013509" TargetMode="External"/><Relationship Id="rId9" Type="http://schemas.openxmlformats.org/officeDocument/2006/relationships/hyperlink" Target="https://podminky.urs.cz/item/CS_URS_2023_01/741122211" TargetMode="External"/><Relationship Id="rId14" Type="http://schemas.openxmlformats.org/officeDocument/2006/relationships/hyperlink" Target="https://podminky.urs.cz/item/CS_URS_2023_01/741313084" TargetMode="External"/><Relationship Id="rId22" Type="http://schemas.openxmlformats.org/officeDocument/2006/relationships/hyperlink" Target="https://podminky.urs.cz/item/CS_URS_2023_01/742210171" TargetMode="External"/><Relationship Id="rId27" Type="http://schemas.openxmlformats.org/officeDocument/2006/relationships/hyperlink" Target="https://podminky.urs.cz/item/CS_URS_2023_01/742220172" TargetMode="External"/><Relationship Id="rId30" Type="http://schemas.openxmlformats.org/officeDocument/2006/relationships/hyperlink" Target="https://podminky.urs.cz/item/CS_URS_2023_01/742220256" TargetMode="External"/><Relationship Id="rId35" Type="http://schemas.openxmlformats.org/officeDocument/2006/relationships/hyperlink" Target="https://podminky.urs.cz/item/CS_URS_2023_01/742220501" TargetMode="External"/><Relationship Id="rId8" Type="http://schemas.openxmlformats.org/officeDocument/2006/relationships/hyperlink" Target="https://podminky.urs.cz/item/CS_URS_2023_01/741110512" TargetMode="External"/><Relationship Id="rId3" Type="http://schemas.openxmlformats.org/officeDocument/2006/relationships/hyperlink" Target="https://podminky.urs.cz/item/CS_URS_2023_01/997013501" TargetMode="External"/><Relationship Id="rId12" Type="http://schemas.openxmlformats.org/officeDocument/2006/relationships/hyperlink" Target="https://podminky.urs.cz/item/CS_URS_2023_01/741310211" TargetMode="External"/><Relationship Id="rId17" Type="http://schemas.openxmlformats.org/officeDocument/2006/relationships/hyperlink" Target="https://podminky.urs.cz/item/CS_URS_2023_01/741320165" TargetMode="External"/><Relationship Id="rId25" Type="http://schemas.openxmlformats.org/officeDocument/2006/relationships/hyperlink" Target="https://podminky.urs.cz/item/CS_URS_2023_01/742220141" TargetMode="External"/><Relationship Id="rId33" Type="http://schemas.openxmlformats.org/officeDocument/2006/relationships/hyperlink" Target="https://podminky.urs.cz/item/CS_URS_2023_01/742220411" TargetMode="External"/><Relationship Id="rId38" Type="http://schemas.openxmlformats.org/officeDocument/2006/relationships/hyperlink" Target="https://podminky.urs.cz/item/CS_URS_2025_01/210280002" TargetMode="External"/></Relationships>
</file>

<file path=xl/worksheets/_rels/sheet1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857311151" TargetMode="External"/><Relationship Id="rId21" Type="http://schemas.openxmlformats.org/officeDocument/2006/relationships/hyperlink" Target="https://podminky.urs.cz/item/CS_URS_2023_01/850265121" TargetMode="External"/><Relationship Id="rId34" Type="http://schemas.openxmlformats.org/officeDocument/2006/relationships/hyperlink" Target="https://podminky.urs.cz/item/CS_URS_2023_01/877321115" TargetMode="External"/><Relationship Id="rId42" Type="http://schemas.openxmlformats.org/officeDocument/2006/relationships/hyperlink" Target="https://podminky.urs.cz/item/CS_URS_2025_01/891319111" TargetMode="External"/><Relationship Id="rId47" Type="http://schemas.openxmlformats.org/officeDocument/2006/relationships/hyperlink" Target="https://podminky.urs.cz/item/CS_URS_2023_01/892372111" TargetMode="External"/><Relationship Id="rId50" Type="http://schemas.openxmlformats.org/officeDocument/2006/relationships/hyperlink" Target="https://podminky.urs.cz/item/CS_URS_2023_01/899721111" TargetMode="External"/><Relationship Id="rId55" Type="http://schemas.openxmlformats.org/officeDocument/2006/relationships/hyperlink" Target="https://podminky.urs.cz/item/CS_URS_2023_01/997221873" TargetMode="External"/><Relationship Id="rId63" Type="http://schemas.openxmlformats.org/officeDocument/2006/relationships/hyperlink" Target="https://podminky.urs.cz/item/CS_URS_2023_01/043203001" TargetMode="External"/><Relationship Id="rId7" Type="http://schemas.openxmlformats.org/officeDocument/2006/relationships/hyperlink" Target="https://podminky.urs.cz/item/CS_URS_2023_01/162751119" TargetMode="External"/><Relationship Id="rId2" Type="http://schemas.openxmlformats.org/officeDocument/2006/relationships/hyperlink" Target="https://podminky.urs.cz/item/CS_URS_2023_01/113107542" TargetMode="External"/><Relationship Id="rId16" Type="http://schemas.openxmlformats.org/officeDocument/2006/relationships/hyperlink" Target="https://podminky.urs.cz/item/CS_URS_2023_01/566901132" TargetMode="External"/><Relationship Id="rId29" Type="http://schemas.openxmlformats.org/officeDocument/2006/relationships/hyperlink" Target="https://podminky.urs.cz/item/CS_URS_2025_01/871251211" TargetMode="External"/><Relationship Id="rId11" Type="http://schemas.openxmlformats.org/officeDocument/2006/relationships/hyperlink" Target="https://podminky.urs.cz/item/CS_URS_2023_01/175151101" TargetMode="External"/><Relationship Id="rId24" Type="http://schemas.openxmlformats.org/officeDocument/2006/relationships/hyperlink" Target="https://podminky.urs.cz/item/CS_URS_2023_01/857261151" TargetMode="External"/><Relationship Id="rId32" Type="http://schemas.openxmlformats.org/officeDocument/2006/relationships/hyperlink" Target="https://podminky.urs.cz/item/CS_URS_2025_01/871351811" TargetMode="External"/><Relationship Id="rId37" Type="http://schemas.openxmlformats.org/officeDocument/2006/relationships/hyperlink" Target="https://podminky.urs.cz/item/CS_URS_2023_01/891241112" TargetMode="External"/><Relationship Id="rId40" Type="http://schemas.openxmlformats.org/officeDocument/2006/relationships/hyperlink" Target="https://podminky.urs.cz/item/CS_URS_2023_01/891311112" TargetMode="External"/><Relationship Id="rId45" Type="http://schemas.openxmlformats.org/officeDocument/2006/relationships/hyperlink" Target="https://podminky.urs.cz/item/CS_URS_2025_01/892351111" TargetMode="External"/><Relationship Id="rId53" Type="http://schemas.openxmlformats.org/officeDocument/2006/relationships/hyperlink" Target="https://podminky.urs.cz/item/CS_URS_2023_01/997221559" TargetMode="External"/><Relationship Id="rId58" Type="http://schemas.openxmlformats.org/officeDocument/2006/relationships/hyperlink" Target="https://podminky.urs.cz/item/CS_URS_2023_01/998276101" TargetMode="External"/><Relationship Id="rId66" Type="http://schemas.openxmlformats.org/officeDocument/2006/relationships/drawing" Target="../drawings/drawing13.xml"/><Relationship Id="rId5" Type="http://schemas.openxmlformats.org/officeDocument/2006/relationships/hyperlink" Target="https://podminky.urs.cz/item/CS_URS_2023_01/151101111" TargetMode="External"/><Relationship Id="rId61" Type="http://schemas.openxmlformats.org/officeDocument/2006/relationships/hyperlink" Target="https://podminky.urs.cz/item/CS_URS_2025_01/998722101" TargetMode="External"/><Relationship Id="rId19" Type="http://schemas.openxmlformats.org/officeDocument/2006/relationships/hyperlink" Target="https://podminky.urs.cz/item/CS_URS_2023_01/591141111" TargetMode="External"/><Relationship Id="rId14" Type="http://schemas.openxmlformats.org/officeDocument/2006/relationships/hyperlink" Target="https://podminky.urs.cz/item/CS_URS_2023_01/452313141" TargetMode="External"/><Relationship Id="rId22" Type="http://schemas.openxmlformats.org/officeDocument/2006/relationships/hyperlink" Target="https://podminky.urs.cz/item/CS_URS_2023_01/850315121" TargetMode="External"/><Relationship Id="rId27" Type="http://schemas.openxmlformats.org/officeDocument/2006/relationships/hyperlink" Target="https://podminky.urs.cz/item/CS_URS_2023_01/857314122" TargetMode="External"/><Relationship Id="rId30" Type="http://schemas.openxmlformats.org/officeDocument/2006/relationships/hyperlink" Target="https://podminky.urs.cz/item/CS_URS_2025_01/871291811" TargetMode="External"/><Relationship Id="rId35" Type="http://schemas.openxmlformats.org/officeDocument/2006/relationships/hyperlink" Target="https://podminky.urs.cz/item/CS_URS_2023_01/891161324" TargetMode="External"/><Relationship Id="rId43" Type="http://schemas.openxmlformats.org/officeDocument/2006/relationships/hyperlink" Target="https://podminky.urs.cz/item/CS_URS_2025_01/892271111" TargetMode="External"/><Relationship Id="rId48" Type="http://schemas.openxmlformats.org/officeDocument/2006/relationships/hyperlink" Target="https://podminky.urs.cz/item/CS_URS_2023_01/899401112" TargetMode="External"/><Relationship Id="rId56" Type="http://schemas.openxmlformats.org/officeDocument/2006/relationships/hyperlink" Target="https://podminky.urs.cz/item/CS_URS_2024_01/997013813" TargetMode="External"/><Relationship Id="rId64" Type="http://schemas.openxmlformats.org/officeDocument/2006/relationships/hyperlink" Target="https://podminky.urs.cz/item/CS_URS_2023_01/043203003" TargetMode="External"/><Relationship Id="rId8" Type="http://schemas.openxmlformats.org/officeDocument/2006/relationships/hyperlink" Target="https://podminky.urs.cz/item/CS_URS_2023_01/167151111" TargetMode="External"/><Relationship Id="rId51" Type="http://schemas.openxmlformats.org/officeDocument/2006/relationships/hyperlink" Target="https://podminky.urs.cz/item/CS_URS_2023_01/899722112" TargetMode="External"/><Relationship Id="rId3" Type="http://schemas.openxmlformats.org/officeDocument/2006/relationships/hyperlink" Target="https://podminky.urs.cz/item/CS_URS_2023_01/132212231" TargetMode="External"/><Relationship Id="rId12" Type="http://schemas.openxmlformats.org/officeDocument/2006/relationships/hyperlink" Target="https://podminky.urs.cz/item/CS_URS_2023_01/451317777" TargetMode="External"/><Relationship Id="rId17" Type="http://schemas.openxmlformats.org/officeDocument/2006/relationships/hyperlink" Target="https://podminky.urs.cz/item/CS_URS_2023_01/566901134" TargetMode="External"/><Relationship Id="rId25" Type="http://schemas.openxmlformats.org/officeDocument/2006/relationships/hyperlink" Target="https://podminky.urs.cz/item/CS_URS_2025_01/857262122" TargetMode="External"/><Relationship Id="rId33" Type="http://schemas.openxmlformats.org/officeDocument/2006/relationships/hyperlink" Target="https://podminky.urs.cz/item/CS_URS_2023_01/877162001" TargetMode="External"/><Relationship Id="rId38" Type="http://schemas.openxmlformats.org/officeDocument/2006/relationships/hyperlink" Target="https://podminky.urs.cz/item/CS_URS_2023_01/891247112" TargetMode="External"/><Relationship Id="rId46" Type="http://schemas.openxmlformats.org/officeDocument/2006/relationships/hyperlink" Target="https://podminky.urs.cz/item/CS_URS_2025_01/892353122" TargetMode="External"/><Relationship Id="rId59" Type="http://schemas.openxmlformats.org/officeDocument/2006/relationships/hyperlink" Target="https://podminky.urs.cz/item/CS_URS_2023_01/998276126" TargetMode="External"/><Relationship Id="rId20" Type="http://schemas.openxmlformats.org/officeDocument/2006/relationships/hyperlink" Target="https://podminky.urs.cz/item/CS_URS_2023_01/857241131" TargetMode="External"/><Relationship Id="rId41" Type="http://schemas.openxmlformats.org/officeDocument/2006/relationships/hyperlink" Target="https://podminky.urs.cz/item/CS_URS_2023_01/891311322" TargetMode="External"/><Relationship Id="rId54" Type="http://schemas.openxmlformats.org/officeDocument/2006/relationships/hyperlink" Target="https://podminky.urs.cz/item/CS_URS_2023_01/997221559" TargetMode="External"/><Relationship Id="rId62" Type="http://schemas.openxmlformats.org/officeDocument/2006/relationships/hyperlink" Target="https://podminky.urs.cz/item/CS_URS_2023_01/012303000" TargetMode="External"/><Relationship Id="rId1" Type="http://schemas.openxmlformats.org/officeDocument/2006/relationships/hyperlink" Target="https://podminky.urs.cz/item/CS_URS_2023_01/113107523" TargetMode="External"/><Relationship Id="rId6" Type="http://schemas.openxmlformats.org/officeDocument/2006/relationships/hyperlink" Target="https://podminky.urs.cz/item/CS_URS_2023_01/162751117" TargetMode="External"/><Relationship Id="rId15" Type="http://schemas.openxmlformats.org/officeDocument/2006/relationships/hyperlink" Target="https://podminky.urs.cz/item/CS_URS_2022_02/452351101" TargetMode="External"/><Relationship Id="rId23" Type="http://schemas.openxmlformats.org/officeDocument/2006/relationships/hyperlink" Target="https://podminky.urs.cz/item/CS_URS_2025_01/857242122" TargetMode="External"/><Relationship Id="rId28" Type="http://schemas.openxmlformats.org/officeDocument/2006/relationships/hyperlink" Target="https://podminky.urs.cz/item/CS_URS_2023_01/871161141" TargetMode="External"/><Relationship Id="rId36" Type="http://schemas.openxmlformats.org/officeDocument/2006/relationships/hyperlink" Target="https://podminky.urs.cz/item/CS_URS_2025_01/891181811" TargetMode="External"/><Relationship Id="rId49" Type="http://schemas.openxmlformats.org/officeDocument/2006/relationships/hyperlink" Target="https://podminky.urs.cz/item/CS_URS_2023_01/899401113" TargetMode="External"/><Relationship Id="rId57" Type="http://schemas.openxmlformats.org/officeDocument/2006/relationships/hyperlink" Target="https://podminky.urs.cz/item/CS_URS_2023_01/997221875" TargetMode="External"/><Relationship Id="rId10" Type="http://schemas.openxmlformats.org/officeDocument/2006/relationships/hyperlink" Target="https://podminky.urs.cz/item/CS_URS_2023_01/174151101" TargetMode="External"/><Relationship Id="rId31" Type="http://schemas.openxmlformats.org/officeDocument/2006/relationships/hyperlink" Target="https://podminky.urs.cz/item/CS_URS_2025_01/871321211" TargetMode="External"/><Relationship Id="rId44" Type="http://schemas.openxmlformats.org/officeDocument/2006/relationships/hyperlink" Target="https://podminky.urs.cz/item/CS_URS_2023_01/892273122" TargetMode="External"/><Relationship Id="rId52" Type="http://schemas.openxmlformats.org/officeDocument/2006/relationships/hyperlink" Target="https://podminky.urs.cz/item/CS_URS_2023_01/997221551" TargetMode="External"/><Relationship Id="rId60" Type="http://schemas.openxmlformats.org/officeDocument/2006/relationships/hyperlink" Target="https://podminky.urs.cz/item/CS_URS_2025_01/722290234" TargetMode="External"/><Relationship Id="rId65" Type="http://schemas.openxmlformats.org/officeDocument/2006/relationships/printerSettings" Target="../printerSettings/printerSettings13.bin"/><Relationship Id="rId4" Type="http://schemas.openxmlformats.org/officeDocument/2006/relationships/hyperlink" Target="https://podminky.urs.cz/item/CS_URS_2023_01/151101101" TargetMode="External"/><Relationship Id="rId9" Type="http://schemas.openxmlformats.org/officeDocument/2006/relationships/hyperlink" Target="https://podminky.urs.cz/item/CS_URS_2023_01/171201231" TargetMode="External"/><Relationship Id="rId13" Type="http://schemas.openxmlformats.org/officeDocument/2006/relationships/hyperlink" Target="https://podminky.urs.cz/item/CS_URS_2023_01/451572111" TargetMode="External"/><Relationship Id="rId18" Type="http://schemas.openxmlformats.org/officeDocument/2006/relationships/hyperlink" Target="https://podminky.urs.cz/item/CS_URS_2023_01/566901261" TargetMode="External"/><Relationship Id="rId39" Type="http://schemas.openxmlformats.org/officeDocument/2006/relationships/hyperlink" Target="https://podminky.urs.cz/item/CS_URS_2025_01/891269111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32803000" TargetMode="External"/><Relationship Id="rId13" Type="http://schemas.openxmlformats.org/officeDocument/2006/relationships/hyperlink" Target="https://podminky.urs.cz/item/CS_URS_2023_01/075603000" TargetMode="External"/><Relationship Id="rId3" Type="http://schemas.openxmlformats.org/officeDocument/2006/relationships/hyperlink" Target="https://podminky.urs.cz/item/CS_URS_2025_01/012434000" TargetMode="External"/><Relationship Id="rId7" Type="http://schemas.openxmlformats.org/officeDocument/2006/relationships/hyperlink" Target="https://podminky.urs.cz/item/CS_URS_2023_01/032103000" TargetMode="External"/><Relationship Id="rId12" Type="http://schemas.openxmlformats.org/officeDocument/2006/relationships/hyperlink" Target="https://podminky.urs.cz/item/CS_URS_2025_01/072203000" TargetMode="External"/><Relationship Id="rId2" Type="http://schemas.openxmlformats.org/officeDocument/2006/relationships/hyperlink" Target="https://podminky.urs.cz/item/CS_URS_2025_01/012414000" TargetMode="External"/><Relationship Id="rId16" Type="http://schemas.openxmlformats.org/officeDocument/2006/relationships/drawing" Target="../drawings/drawing14.xml"/><Relationship Id="rId1" Type="http://schemas.openxmlformats.org/officeDocument/2006/relationships/hyperlink" Target="https://podminky.urs.cz/item/CS_URS_2025_01/012164000" TargetMode="External"/><Relationship Id="rId6" Type="http://schemas.openxmlformats.org/officeDocument/2006/relationships/hyperlink" Target="https://podminky.urs.cz/item/CS_URS_2025_01/013284000" TargetMode="External"/><Relationship Id="rId11" Type="http://schemas.openxmlformats.org/officeDocument/2006/relationships/hyperlink" Target="https://podminky.urs.cz/item/CS_URS_2025_01/072103000" TargetMode="External"/><Relationship Id="rId5" Type="http://schemas.openxmlformats.org/officeDocument/2006/relationships/hyperlink" Target="https://podminky.urs.cz/item/CS_URS_2025_01/013274000" TargetMode="External"/><Relationship Id="rId15" Type="http://schemas.openxmlformats.org/officeDocument/2006/relationships/printerSettings" Target="../printerSettings/printerSettings14.bin"/><Relationship Id="rId10" Type="http://schemas.openxmlformats.org/officeDocument/2006/relationships/hyperlink" Target="https://podminky.urs.cz/item/CS_URS_2024_02/034503000" TargetMode="External"/><Relationship Id="rId4" Type="http://schemas.openxmlformats.org/officeDocument/2006/relationships/hyperlink" Target="https://podminky.urs.cz/item/CS_URS_2023_01/013254000" TargetMode="External"/><Relationship Id="rId9" Type="http://schemas.openxmlformats.org/officeDocument/2006/relationships/hyperlink" Target="https://podminky.urs.cz/item/CS_URS_2025_01/034103000" TargetMode="External"/><Relationship Id="rId14" Type="http://schemas.openxmlformats.org/officeDocument/2006/relationships/hyperlink" Target="https://podminky.urs.cz/item/CS_URS_2023_01/092203000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451317777" TargetMode="External"/><Relationship Id="rId21" Type="http://schemas.openxmlformats.org/officeDocument/2006/relationships/hyperlink" Target="https://podminky.urs.cz/item/CS_URS_2023_01/174151101" TargetMode="External"/><Relationship Id="rId34" Type="http://schemas.openxmlformats.org/officeDocument/2006/relationships/hyperlink" Target="https://podminky.urs.cz/item/CS_URS_2023_01/857262122" TargetMode="External"/><Relationship Id="rId42" Type="http://schemas.openxmlformats.org/officeDocument/2006/relationships/hyperlink" Target="https://podminky.urs.cz/item/CS_URS_2023_01/891261112" TargetMode="External"/><Relationship Id="rId47" Type="http://schemas.openxmlformats.org/officeDocument/2006/relationships/hyperlink" Target="https://podminky.urs.cz/item/CS_URS_2023_01/899401112" TargetMode="External"/><Relationship Id="rId50" Type="http://schemas.openxmlformats.org/officeDocument/2006/relationships/hyperlink" Target="https://podminky.urs.cz/item/CS_URS_2023_01/899721111" TargetMode="External"/><Relationship Id="rId55" Type="http://schemas.openxmlformats.org/officeDocument/2006/relationships/hyperlink" Target="https://podminky.urs.cz/item/CS_URS_2024_01/997013813" TargetMode="External"/><Relationship Id="rId63" Type="http://schemas.openxmlformats.org/officeDocument/2006/relationships/hyperlink" Target="https://podminky.urs.cz/item/CS_URS_2023_01/043203003" TargetMode="External"/><Relationship Id="rId7" Type="http://schemas.openxmlformats.org/officeDocument/2006/relationships/hyperlink" Target="https://podminky.urs.cz/item/CS_URS_2023_01/131251203" TargetMode="External"/><Relationship Id="rId2" Type="http://schemas.openxmlformats.org/officeDocument/2006/relationships/hyperlink" Target="https://podminky.urs.cz/item/CS_URS_2023_01/112251101" TargetMode="External"/><Relationship Id="rId16" Type="http://schemas.openxmlformats.org/officeDocument/2006/relationships/hyperlink" Target="https://podminky.urs.cz/item/CS_URS_2023_02/162351104" TargetMode="External"/><Relationship Id="rId29" Type="http://schemas.openxmlformats.org/officeDocument/2006/relationships/hyperlink" Target="https://podminky.urs.cz/item/CS_URS_2022_02/452351101" TargetMode="External"/><Relationship Id="rId11" Type="http://schemas.openxmlformats.org/officeDocument/2006/relationships/hyperlink" Target="https://podminky.urs.cz/item/CS_URS_2023_01/151201302" TargetMode="External"/><Relationship Id="rId24" Type="http://schemas.openxmlformats.org/officeDocument/2006/relationships/hyperlink" Target="https://podminky.urs.cz/item/CS_URS_2023_01/181411121" TargetMode="External"/><Relationship Id="rId32" Type="http://schemas.openxmlformats.org/officeDocument/2006/relationships/hyperlink" Target="https://podminky.urs.cz/item/CS_URS_2023_01/857242122" TargetMode="External"/><Relationship Id="rId37" Type="http://schemas.openxmlformats.org/officeDocument/2006/relationships/hyperlink" Target="https://podminky.urs.cz/item/CS_URS_2023_01/877251110" TargetMode="External"/><Relationship Id="rId40" Type="http://schemas.openxmlformats.org/officeDocument/2006/relationships/hyperlink" Target="https://podminky.urs.cz/item/CS_URS_2023_01/891241112" TargetMode="External"/><Relationship Id="rId45" Type="http://schemas.openxmlformats.org/officeDocument/2006/relationships/hyperlink" Target="https://podminky.urs.cz/item/CS_URS_2023_01/892273122" TargetMode="External"/><Relationship Id="rId53" Type="http://schemas.openxmlformats.org/officeDocument/2006/relationships/hyperlink" Target="https://podminky.urs.cz/item/CS_URS_2023_01/997013501" TargetMode="External"/><Relationship Id="rId58" Type="http://schemas.openxmlformats.org/officeDocument/2006/relationships/hyperlink" Target="https://podminky.urs.cz/item/CS_URS_2023_01/230200118" TargetMode="External"/><Relationship Id="rId5" Type="http://schemas.openxmlformats.org/officeDocument/2006/relationships/hyperlink" Target="https://podminky.urs.cz/item/CS_URS_2023_01/119001421" TargetMode="External"/><Relationship Id="rId61" Type="http://schemas.openxmlformats.org/officeDocument/2006/relationships/hyperlink" Target="https://podminky.urs.cz/item/CS_URS_2023_01/012303000" TargetMode="External"/><Relationship Id="rId19" Type="http://schemas.openxmlformats.org/officeDocument/2006/relationships/hyperlink" Target="https://podminky.urs.cz/item/CS_URS_2023_01/167151111" TargetMode="External"/><Relationship Id="rId14" Type="http://schemas.openxmlformats.org/officeDocument/2006/relationships/hyperlink" Target="https://podminky.urs.cz/item/CS_URS_2023_01/151811231" TargetMode="External"/><Relationship Id="rId22" Type="http://schemas.openxmlformats.org/officeDocument/2006/relationships/hyperlink" Target="https://podminky.urs.cz/item/CS_URS_2023_01/175111101" TargetMode="External"/><Relationship Id="rId27" Type="http://schemas.openxmlformats.org/officeDocument/2006/relationships/hyperlink" Target="https://podminky.urs.cz/item/CS_URS_2023_01/451572111" TargetMode="External"/><Relationship Id="rId30" Type="http://schemas.openxmlformats.org/officeDocument/2006/relationships/hyperlink" Target="https://podminky.urs.cz/item/CS_URS_2023_01/591141111" TargetMode="External"/><Relationship Id="rId35" Type="http://schemas.openxmlformats.org/officeDocument/2006/relationships/hyperlink" Target="https://podminky.urs.cz/item/CS_URS_2024_01/871291811" TargetMode="External"/><Relationship Id="rId43" Type="http://schemas.openxmlformats.org/officeDocument/2006/relationships/hyperlink" Target="https://podminky.urs.cz/item/CS_URS_2023_01/891261322" TargetMode="External"/><Relationship Id="rId48" Type="http://schemas.openxmlformats.org/officeDocument/2006/relationships/hyperlink" Target="https://podminky.urs.cz/item/CS_URS_2023_01/899401113" TargetMode="External"/><Relationship Id="rId56" Type="http://schemas.openxmlformats.org/officeDocument/2006/relationships/hyperlink" Target="https://podminky.urs.cz/item/CS_URS_2023_01/998276101" TargetMode="External"/><Relationship Id="rId64" Type="http://schemas.openxmlformats.org/officeDocument/2006/relationships/printerSettings" Target="../printerSettings/printerSettings2.bin"/><Relationship Id="rId8" Type="http://schemas.openxmlformats.org/officeDocument/2006/relationships/hyperlink" Target="https://podminky.urs.cz/item/CS_URS_2023_01/132151256" TargetMode="External"/><Relationship Id="rId51" Type="http://schemas.openxmlformats.org/officeDocument/2006/relationships/hyperlink" Target="https://podminky.urs.cz/item/CS_URS_2023_01/899722112" TargetMode="External"/><Relationship Id="rId3" Type="http://schemas.openxmlformats.org/officeDocument/2006/relationships/hyperlink" Target="https://podminky.urs.cz/item/CS_URS_2023_01/119001401" TargetMode="External"/><Relationship Id="rId12" Type="http://schemas.openxmlformats.org/officeDocument/2006/relationships/hyperlink" Target="https://podminky.urs.cz/item/CS_URS_2023_01/151201312" TargetMode="External"/><Relationship Id="rId17" Type="http://schemas.openxmlformats.org/officeDocument/2006/relationships/hyperlink" Target="https://podminky.urs.cz/item/CS_URS_2023_01/162751117" TargetMode="External"/><Relationship Id="rId25" Type="http://schemas.openxmlformats.org/officeDocument/2006/relationships/hyperlink" Target="https://podminky.urs.cz/item/CS_URS_2023_01/182351133" TargetMode="External"/><Relationship Id="rId33" Type="http://schemas.openxmlformats.org/officeDocument/2006/relationships/hyperlink" Target="https://podminky.urs.cz/item/CS_URS_2023_01/857261151" TargetMode="External"/><Relationship Id="rId38" Type="http://schemas.openxmlformats.org/officeDocument/2006/relationships/hyperlink" Target="https://podminky.urs.cz/item/CS_URS_2023_01/877251113" TargetMode="External"/><Relationship Id="rId46" Type="http://schemas.openxmlformats.org/officeDocument/2006/relationships/hyperlink" Target="https://podminky.urs.cz/item/CS_URS_2023_01/892372111" TargetMode="External"/><Relationship Id="rId59" Type="http://schemas.openxmlformats.org/officeDocument/2006/relationships/hyperlink" Target="https://podminky.urs.cz/item/CS_URS_2023_01/012103000" TargetMode="External"/><Relationship Id="rId20" Type="http://schemas.openxmlformats.org/officeDocument/2006/relationships/hyperlink" Target="https://podminky.urs.cz/item/CS_URS_2023_01/171201231" TargetMode="External"/><Relationship Id="rId41" Type="http://schemas.openxmlformats.org/officeDocument/2006/relationships/hyperlink" Target="https://podminky.urs.cz/item/CS_URS_2023_01/891247112" TargetMode="External"/><Relationship Id="rId54" Type="http://schemas.openxmlformats.org/officeDocument/2006/relationships/hyperlink" Target="https://podminky.urs.cz/item/CS_URS_2023_01/997013509" TargetMode="External"/><Relationship Id="rId62" Type="http://schemas.openxmlformats.org/officeDocument/2006/relationships/hyperlink" Target="https://podminky.urs.cz/item/CS_URS_2023_01/043203001" TargetMode="External"/><Relationship Id="rId1" Type="http://schemas.openxmlformats.org/officeDocument/2006/relationships/hyperlink" Target="https://podminky.urs.cz/item/CS_URS_2023_01/112101101" TargetMode="External"/><Relationship Id="rId6" Type="http://schemas.openxmlformats.org/officeDocument/2006/relationships/hyperlink" Target="https://podminky.urs.cz/item/CS_URS_2023_01/121151123" TargetMode="External"/><Relationship Id="rId15" Type="http://schemas.openxmlformats.org/officeDocument/2006/relationships/hyperlink" Target="https://podminky.urs.cz/item/CS_URS_2023_02/162351103" TargetMode="External"/><Relationship Id="rId23" Type="http://schemas.openxmlformats.org/officeDocument/2006/relationships/hyperlink" Target="https://podminky.urs.cz/item/CS_URS_2023_01/175151101" TargetMode="External"/><Relationship Id="rId28" Type="http://schemas.openxmlformats.org/officeDocument/2006/relationships/hyperlink" Target="https://podminky.urs.cz/item/CS_URS_2023_01/452313141" TargetMode="External"/><Relationship Id="rId36" Type="http://schemas.openxmlformats.org/officeDocument/2006/relationships/hyperlink" Target="https://podminky.urs.cz/item/CS_URS_2023_01/877251101" TargetMode="External"/><Relationship Id="rId49" Type="http://schemas.openxmlformats.org/officeDocument/2006/relationships/hyperlink" Target="https://podminky.urs.cz/item/CS_URS_2023_01/899713111" TargetMode="External"/><Relationship Id="rId57" Type="http://schemas.openxmlformats.org/officeDocument/2006/relationships/hyperlink" Target="https://podminky.urs.cz/item/CS_URS_2023_01/998276127" TargetMode="External"/><Relationship Id="rId10" Type="http://schemas.openxmlformats.org/officeDocument/2006/relationships/hyperlink" Target="https://podminky.urs.cz/item/CS_URS_2023_01/132351103" TargetMode="External"/><Relationship Id="rId31" Type="http://schemas.openxmlformats.org/officeDocument/2006/relationships/hyperlink" Target="https://podminky.urs.cz/item/CS_URS_2024_01/850265121" TargetMode="External"/><Relationship Id="rId44" Type="http://schemas.openxmlformats.org/officeDocument/2006/relationships/hyperlink" Target="https://podminky.urs.cz/item/CS_URS_2023_01/892271111" TargetMode="External"/><Relationship Id="rId52" Type="http://schemas.openxmlformats.org/officeDocument/2006/relationships/hyperlink" Target="https://podminky.urs.cz/item/CS_URS_2023_01/899913142" TargetMode="External"/><Relationship Id="rId60" Type="http://schemas.openxmlformats.org/officeDocument/2006/relationships/hyperlink" Target="https://podminky.urs.cz/item/CS_URS_2023_01/012203000" TargetMode="External"/><Relationship Id="rId65" Type="http://schemas.openxmlformats.org/officeDocument/2006/relationships/drawing" Target="../drawings/drawing2.xml"/><Relationship Id="rId4" Type="http://schemas.openxmlformats.org/officeDocument/2006/relationships/hyperlink" Target="https://podminky.urs.cz/item/CS_URS_2023_01/119001412" TargetMode="External"/><Relationship Id="rId9" Type="http://schemas.openxmlformats.org/officeDocument/2006/relationships/hyperlink" Target="https://podminky.urs.cz/item/CS_URS_2023_01/132212131" TargetMode="External"/><Relationship Id="rId13" Type="http://schemas.openxmlformats.org/officeDocument/2006/relationships/hyperlink" Target="https://podminky.urs.cz/item/CS_URS_2023_01/151811131" TargetMode="External"/><Relationship Id="rId18" Type="http://schemas.openxmlformats.org/officeDocument/2006/relationships/hyperlink" Target="https://podminky.urs.cz/item/CS_URS_2023_01/162751119" TargetMode="External"/><Relationship Id="rId39" Type="http://schemas.openxmlformats.org/officeDocument/2006/relationships/hyperlink" Target="https://podminky.urs.cz/item/CS_URS_2023_01/87725121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899231111" TargetMode="External"/><Relationship Id="rId13" Type="http://schemas.openxmlformats.org/officeDocument/2006/relationships/hyperlink" Target="https://podminky.urs.cz/item/CS_URS_2023_01/998225192" TargetMode="External"/><Relationship Id="rId3" Type="http://schemas.openxmlformats.org/officeDocument/2006/relationships/hyperlink" Target="https://podminky.urs.cz/item/CS_URS_2023_01/181252305" TargetMode="External"/><Relationship Id="rId7" Type="http://schemas.openxmlformats.org/officeDocument/2006/relationships/hyperlink" Target="https://podminky.urs.cz/item/CS_URS_2023_01/573191111" TargetMode="External"/><Relationship Id="rId12" Type="http://schemas.openxmlformats.org/officeDocument/2006/relationships/hyperlink" Target="https://podminky.urs.cz/item/CS_URS_2023_01/998225111" TargetMode="External"/><Relationship Id="rId2" Type="http://schemas.openxmlformats.org/officeDocument/2006/relationships/hyperlink" Target="https://podminky.urs.cz/item/CS_URS_2023_02/113154334" TargetMode="External"/><Relationship Id="rId16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113107223" TargetMode="External"/><Relationship Id="rId6" Type="http://schemas.openxmlformats.org/officeDocument/2006/relationships/hyperlink" Target="https://podminky.urs.cz/item/CS_URS_2023_02/565145111" TargetMode="External"/><Relationship Id="rId11" Type="http://schemas.openxmlformats.org/officeDocument/2006/relationships/hyperlink" Target="https://podminky.urs.cz/item/CS_URS_2023_01/997221559" TargetMode="External"/><Relationship Id="rId5" Type="http://schemas.openxmlformats.org/officeDocument/2006/relationships/hyperlink" Target="https://podminky.urs.cz/item/CS_URS_2023_02/564861111" TargetMode="External"/><Relationship Id="rId15" Type="http://schemas.openxmlformats.org/officeDocument/2006/relationships/printerSettings" Target="../printerSettings/printerSettings3.bin"/><Relationship Id="rId10" Type="http://schemas.openxmlformats.org/officeDocument/2006/relationships/hyperlink" Target="https://podminky.urs.cz/item/CS_URS_2023_01/997221551" TargetMode="External"/><Relationship Id="rId4" Type="http://schemas.openxmlformats.org/officeDocument/2006/relationships/hyperlink" Target="https://podminky.urs.cz/item/CS_URS_2023_02/564851111" TargetMode="External"/><Relationship Id="rId9" Type="http://schemas.openxmlformats.org/officeDocument/2006/relationships/hyperlink" Target="https://podminky.urs.cz/item/CS_URS_2023_01/919735112" TargetMode="External"/><Relationship Id="rId14" Type="http://schemas.openxmlformats.org/officeDocument/2006/relationships/hyperlink" Target="https://podminky.urs.cz/item/CS_URS_2025_01/012312400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741320105" TargetMode="External"/><Relationship Id="rId21" Type="http://schemas.openxmlformats.org/officeDocument/2006/relationships/hyperlink" Target="https://podminky.urs.cz/item/CS_URS_2023_01/998276128" TargetMode="External"/><Relationship Id="rId42" Type="http://schemas.openxmlformats.org/officeDocument/2006/relationships/hyperlink" Target="https://podminky.urs.cz/item/CS_URS_2023_01/742220031" TargetMode="External"/><Relationship Id="rId47" Type="http://schemas.openxmlformats.org/officeDocument/2006/relationships/hyperlink" Target="https://podminky.urs.cz/item/CS_URS_2023_01/742220411" TargetMode="External"/><Relationship Id="rId63" Type="http://schemas.openxmlformats.org/officeDocument/2006/relationships/hyperlink" Target="https://podminky.urs.cz/item/CS_URS_2023_01/220182511" TargetMode="External"/><Relationship Id="rId68" Type="http://schemas.openxmlformats.org/officeDocument/2006/relationships/hyperlink" Target="https://podminky.urs.cz/item/CS_URS_2023_01/012103000" TargetMode="External"/><Relationship Id="rId7" Type="http://schemas.openxmlformats.org/officeDocument/2006/relationships/hyperlink" Target="https://podminky.urs.cz/item/CS_URS_2023_02/162351103" TargetMode="External"/><Relationship Id="rId71" Type="http://schemas.openxmlformats.org/officeDocument/2006/relationships/printerSettings" Target="../printerSettings/printerSettings4.bin"/><Relationship Id="rId2" Type="http://schemas.openxmlformats.org/officeDocument/2006/relationships/hyperlink" Target="https://podminky.urs.cz/item/CS_URS_2023_01/131213701" TargetMode="External"/><Relationship Id="rId16" Type="http://schemas.openxmlformats.org/officeDocument/2006/relationships/hyperlink" Target="https://podminky.urs.cz/item/CS_URS_2023_01/181411121" TargetMode="External"/><Relationship Id="rId29" Type="http://schemas.openxmlformats.org/officeDocument/2006/relationships/hyperlink" Target="https://podminky.urs.cz/item/CS_URS_2023_01/741322011" TargetMode="External"/><Relationship Id="rId11" Type="http://schemas.openxmlformats.org/officeDocument/2006/relationships/hyperlink" Target="https://podminky.urs.cz/item/CS_URS_2023_01/171201231" TargetMode="External"/><Relationship Id="rId24" Type="http://schemas.openxmlformats.org/officeDocument/2006/relationships/hyperlink" Target="https://podminky.urs.cz/item/CS_URS_2023_01/741210001" TargetMode="External"/><Relationship Id="rId32" Type="http://schemas.openxmlformats.org/officeDocument/2006/relationships/hyperlink" Target="https://podminky.urs.cz/item/CS_URS_2023_01/741410003" TargetMode="External"/><Relationship Id="rId37" Type="http://schemas.openxmlformats.org/officeDocument/2006/relationships/hyperlink" Target="https://podminky.urs.cz/item/CS_URS_2023_01/741820011" TargetMode="External"/><Relationship Id="rId40" Type="http://schemas.openxmlformats.org/officeDocument/2006/relationships/hyperlink" Target="https://podminky.urs.cz/item/CS_URS_2023_01/742210251" TargetMode="External"/><Relationship Id="rId45" Type="http://schemas.openxmlformats.org/officeDocument/2006/relationships/hyperlink" Target="https://podminky.urs.cz/item/CS_URS_2023_01/742220401" TargetMode="External"/><Relationship Id="rId53" Type="http://schemas.openxmlformats.org/officeDocument/2006/relationships/hyperlink" Target="https://podminky.urs.cz/item/CS_URS_2023_01/742330036" TargetMode="External"/><Relationship Id="rId58" Type="http://schemas.openxmlformats.org/officeDocument/2006/relationships/hyperlink" Target="https://podminky.urs.cz/item/CS_URS_2023_01/220182031" TargetMode="External"/><Relationship Id="rId66" Type="http://schemas.openxmlformats.org/officeDocument/2006/relationships/hyperlink" Target="https://podminky.urs.cz/item/CS_URS_2023_01/469981111" TargetMode="External"/><Relationship Id="rId5" Type="http://schemas.openxmlformats.org/officeDocument/2006/relationships/hyperlink" Target="https://podminky.urs.cz/item/CS_URS_2023_01/132251101" TargetMode="External"/><Relationship Id="rId61" Type="http://schemas.openxmlformats.org/officeDocument/2006/relationships/hyperlink" Target="https://podminky.urs.cz/item/CS_URS_2023_01/220182301" TargetMode="External"/><Relationship Id="rId19" Type="http://schemas.openxmlformats.org/officeDocument/2006/relationships/hyperlink" Target="https://podminky.urs.cz/item/CS_URS_2023_01/899913112" TargetMode="External"/><Relationship Id="rId14" Type="http://schemas.openxmlformats.org/officeDocument/2006/relationships/hyperlink" Target="https://podminky.urs.cz/item/CS_URS_2023_01/175151101" TargetMode="External"/><Relationship Id="rId22" Type="http://schemas.openxmlformats.org/officeDocument/2006/relationships/hyperlink" Target="https://podminky.urs.cz/item/CS_URS_2023_01/741121101" TargetMode="External"/><Relationship Id="rId27" Type="http://schemas.openxmlformats.org/officeDocument/2006/relationships/hyperlink" Target="https://podminky.urs.cz/item/CS_URS_2023_01/741320175" TargetMode="External"/><Relationship Id="rId30" Type="http://schemas.openxmlformats.org/officeDocument/2006/relationships/hyperlink" Target="https://podminky.urs.cz/item/CS_URS_2023_01/741322142" TargetMode="External"/><Relationship Id="rId35" Type="http://schemas.openxmlformats.org/officeDocument/2006/relationships/hyperlink" Target="https://podminky.urs.cz/item/CS_URS_2023_01/741420022" TargetMode="External"/><Relationship Id="rId43" Type="http://schemas.openxmlformats.org/officeDocument/2006/relationships/hyperlink" Target="https://podminky.urs.cz/item/CS_URS_2023_01/742220161" TargetMode="External"/><Relationship Id="rId48" Type="http://schemas.openxmlformats.org/officeDocument/2006/relationships/hyperlink" Target="https://podminky.urs.cz/item/CS_URS_2023_01/742220421" TargetMode="External"/><Relationship Id="rId56" Type="http://schemas.openxmlformats.org/officeDocument/2006/relationships/hyperlink" Target="https://podminky.urs.cz/item/CS_URS_2023_01/220110924" TargetMode="External"/><Relationship Id="rId64" Type="http://schemas.openxmlformats.org/officeDocument/2006/relationships/hyperlink" Target="https://podminky.urs.cz/item/CS_URS_2023_01/460631212" TargetMode="External"/><Relationship Id="rId69" Type="http://schemas.openxmlformats.org/officeDocument/2006/relationships/hyperlink" Target="https://podminky.urs.cz/item/CS_URS_2023_01/012203000" TargetMode="External"/><Relationship Id="rId8" Type="http://schemas.openxmlformats.org/officeDocument/2006/relationships/hyperlink" Target="https://podminky.urs.cz/item/CS_URS_2023_01/162751117" TargetMode="External"/><Relationship Id="rId51" Type="http://schemas.openxmlformats.org/officeDocument/2006/relationships/hyperlink" Target="https://podminky.urs.cz/item/CS_URS_2023_01/742250002" TargetMode="External"/><Relationship Id="rId72" Type="http://schemas.openxmlformats.org/officeDocument/2006/relationships/drawing" Target="../drawings/drawing4.xml"/><Relationship Id="rId3" Type="http://schemas.openxmlformats.org/officeDocument/2006/relationships/hyperlink" Target="https://podminky.urs.cz/item/CS_URS_2023_01/132212131" TargetMode="External"/><Relationship Id="rId12" Type="http://schemas.openxmlformats.org/officeDocument/2006/relationships/hyperlink" Target="https://podminky.urs.cz/item/CS_URS_2023_01/174151101" TargetMode="External"/><Relationship Id="rId17" Type="http://schemas.openxmlformats.org/officeDocument/2006/relationships/hyperlink" Target="https://podminky.urs.cz/item/CS_URS_2023_01/275313611" TargetMode="External"/><Relationship Id="rId25" Type="http://schemas.openxmlformats.org/officeDocument/2006/relationships/hyperlink" Target="https://podminky.urs.cz/item/CS_URS_2023_01/741230001" TargetMode="External"/><Relationship Id="rId33" Type="http://schemas.openxmlformats.org/officeDocument/2006/relationships/hyperlink" Target="https://podminky.urs.cz/item/CS_URS_2023_01/741410021" TargetMode="External"/><Relationship Id="rId38" Type="http://schemas.openxmlformats.org/officeDocument/2006/relationships/hyperlink" Target="https://podminky.urs.cz/item/CS_URS_2023_01/998741101" TargetMode="External"/><Relationship Id="rId46" Type="http://schemas.openxmlformats.org/officeDocument/2006/relationships/hyperlink" Target="https://podminky.urs.cz/item/CS_URS_2023_01/742220402" TargetMode="External"/><Relationship Id="rId59" Type="http://schemas.openxmlformats.org/officeDocument/2006/relationships/hyperlink" Target="https://podminky.urs.cz/item/CS_URS_2023_01/220182039" TargetMode="External"/><Relationship Id="rId67" Type="http://schemas.openxmlformats.org/officeDocument/2006/relationships/hyperlink" Target="https://podminky.urs.cz/item/CS_URS_2023_01/469981211" TargetMode="External"/><Relationship Id="rId20" Type="http://schemas.openxmlformats.org/officeDocument/2006/relationships/hyperlink" Target="https://podminky.urs.cz/item/CS_URS_2023_01/899913131" TargetMode="External"/><Relationship Id="rId41" Type="http://schemas.openxmlformats.org/officeDocument/2006/relationships/hyperlink" Target="https://podminky.urs.cz/item/CS_URS_2023_01/742220001" TargetMode="External"/><Relationship Id="rId54" Type="http://schemas.openxmlformats.org/officeDocument/2006/relationships/hyperlink" Target="https://podminky.urs.cz/item/CS_URS_2023_01/998742101" TargetMode="External"/><Relationship Id="rId62" Type="http://schemas.openxmlformats.org/officeDocument/2006/relationships/hyperlink" Target="https://podminky.urs.cz/item/CS_URS_2023_01/220182501" TargetMode="External"/><Relationship Id="rId70" Type="http://schemas.openxmlformats.org/officeDocument/2006/relationships/hyperlink" Target="https://podminky.urs.cz/item/CS_URS_2023_01/012303000" TargetMode="External"/><Relationship Id="rId1" Type="http://schemas.openxmlformats.org/officeDocument/2006/relationships/hyperlink" Target="https://podminky.urs.cz/item/CS_URS_2023_01/121151113" TargetMode="External"/><Relationship Id="rId6" Type="http://schemas.openxmlformats.org/officeDocument/2006/relationships/hyperlink" Target="https://podminky.urs.cz/item/CS_URS_2023_01/132251256" TargetMode="External"/><Relationship Id="rId15" Type="http://schemas.openxmlformats.org/officeDocument/2006/relationships/hyperlink" Target="https://podminky.urs.cz/item/CS_URS_2023_01/181351103" TargetMode="External"/><Relationship Id="rId23" Type="http://schemas.openxmlformats.org/officeDocument/2006/relationships/hyperlink" Target="https://podminky.urs.cz/item/CS_URS_2023_01/741136022" TargetMode="External"/><Relationship Id="rId28" Type="http://schemas.openxmlformats.org/officeDocument/2006/relationships/hyperlink" Target="https://podminky.urs.cz/item/CS_URS_2023_01/741321043" TargetMode="External"/><Relationship Id="rId36" Type="http://schemas.openxmlformats.org/officeDocument/2006/relationships/hyperlink" Target="https://podminky.urs.cz/item/CS_URS_2025_01/741810002" TargetMode="External"/><Relationship Id="rId49" Type="http://schemas.openxmlformats.org/officeDocument/2006/relationships/hyperlink" Target="https://podminky.urs.cz/item/CS_URS_2023_01/742220501" TargetMode="External"/><Relationship Id="rId57" Type="http://schemas.openxmlformats.org/officeDocument/2006/relationships/hyperlink" Target="https://podminky.urs.cz/item/CS_URS_2023_01/220182028" TargetMode="External"/><Relationship Id="rId10" Type="http://schemas.openxmlformats.org/officeDocument/2006/relationships/hyperlink" Target="https://podminky.urs.cz/item/CS_URS_2023_01/167151111" TargetMode="External"/><Relationship Id="rId31" Type="http://schemas.openxmlformats.org/officeDocument/2006/relationships/hyperlink" Target="https://podminky.urs.cz/item/CS_URS_2023_01/741330251" TargetMode="External"/><Relationship Id="rId44" Type="http://schemas.openxmlformats.org/officeDocument/2006/relationships/hyperlink" Target="https://podminky.urs.cz/item/CS_URS_2023_01/742220256" TargetMode="External"/><Relationship Id="rId52" Type="http://schemas.openxmlformats.org/officeDocument/2006/relationships/hyperlink" Target="https://podminky.urs.cz/item/CS_URS_2023_01/742330003" TargetMode="External"/><Relationship Id="rId60" Type="http://schemas.openxmlformats.org/officeDocument/2006/relationships/hyperlink" Target="https://podminky.urs.cz/item/CS_URS_2024_01/220182201" TargetMode="External"/><Relationship Id="rId65" Type="http://schemas.openxmlformats.org/officeDocument/2006/relationships/hyperlink" Target="https://podminky.urs.cz/item/CS_URS_2023_01/460671112" TargetMode="External"/><Relationship Id="rId4" Type="http://schemas.openxmlformats.org/officeDocument/2006/relationships/hyperlink" Target="https://podminky.urs.cz/item/CS_URS_2023_01/132212331" TargetMode="External"/><Relationship Id="rId9" Type="http://schemas.openxmlformats.org/officeDocument/2006/relationships/hyperlink" Target="https://podminky.urs.cz/item/CS_URS_2023_01/162751119" TargetMode="External"/><Relationship Id="rId13" Type="http://schemas.openxmlformats.org/officeDocument/2006/relationships/hyperlink" Target="https://podminky.urs.cz/item/CS_URS_2023_01/175111101" TargetMode="External"/><Relationship Id="rId18" Type="http://schemas.openxmlformats.org/officeDocument/2006/relationships/hyperlink" Target="https://podminky.urs.cz/item/CS_URS_2023_01/451572111" TargetMode="External"/><Relationship Id="rId39" Type="http://schemas.openxmlformats.org/officeDocument/2006/relationships/hyperlink" Target="https://podminky.urs.cz/item/CS_URS_2023_01/998741194" TargetMode="External"/><Relationship Id="rId34" Type="http://schemas.openxmlformats.org/officeDocument/2006/relationships/hyperlink" Target="https://podminky.urs.cz/item/CS_URS_2023_01/741420021" TargetMode="External"/><Relationship Id="rId50" Type="http://schemas.openxmlformats.org/officeDocument/2006/relationships/hyperlink" Target="https://podminky.urs.cz/item/CS_URS_2023_01/742220511" TargetMode="External"/><Relationship Id="rId55" Type="http://schemas.openxmlformats.org/officeDocument/2006/relationships/hyperlink" Target="https://podminky.urs.cz/item/CS_URS_2023_01/998742199" TargetMode="Externa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877241101" TargetMode="External"/><Relationship Id="rId21" Type="http://schemas.openxmlformats.org/officeDocument/2006/relationships/hyperlink" Target="https://podminky.urs.cz/item/CS_URS_2023_01/591141111" TargetMode="External"/><Relationship Id="rId42" Type="http://schemas.openxmlformats.org/officeDocument/2006/relationships/hyperlink" Target="https://podminky.urs.cz/item/CS_URS_2023_01/891267212" TargetMode="External"/><Relationship Id="rId47" Type="http://schemas.openxmlformats.org/officeDocument/2006/relationships/hyperlink" Target="https://podminky.urs.cz/item/CS_URS_2023_01/892351111" TargetMode="External"/><Relationship Id="rId63" Type="http://schemas.openxmlformats.org/officeDocument/2006/relationships/hyperlink" Target="https://podminky.urs.cz/item/CS_URS_2023_01/733390459" TargetMode="External"/><Relationship Id="rId68" Type="http://schemas.openxmlformats.org/officeDocument/2006/relationships/hyperlink" Target="https://podminky.urs.cz/item/CS_URS_2023_01/012303000" TargetMode="External"/><Relationship Id="rId2" Type="http://schemas.openxmlformats.org/officeDocument/2006/relationships/hyperlink" Target="https://podminky.urs.cz/item/CS_URS_2023_01/119001412" TargetMode="External"/><Relationship Id="rId16" Type="http://schemas.openxmlformats.org/officeDocument/2006/relationships/hyperlink" Target="https://podminky.urs.cz/item/CS_URS_2023_01/182351133" TargetMode="External"/><Relationship Id="rId29" Type="http://schemas.openxmlformats.org/officeDocument/2006/relationships/hyperlink" Target="https://podminky.urs.cz/item/CS_URS_2023_01/877251101" TargetMode="External"/><Relationship Id="rId11" Type="http://schemas.openxmlformats.org/officeDocument/2006/relationships/hyperlink" Target="https://podminky.urs.cz/item/CS_URS_2023_01/171201231" TargetMode="External"/><Relationship Id="rId24" Type="http://schemas.openxmlformats.org/officeDocument/2006/relationships/hyperlink" Target="https://podminky.urs.cz/item/CS_URS_2023_01/857311151" TargetMode="External"/><Relationship Id="rId32" Type="http://schemas.openxmlformats.org/officeDocument/2006/relationships/hyperlink" Target="https://podminky.urs.cz/item/CS_URS_2023_01/877321101" TargetMode="External"/><Relationship Id="rId37" Type="http://schemas.openxmlformats.org/officeDocument/2006/relationships/hyperlink" Target="https://podminky.urs.cz/item/CS_URS_2023_01/891247112" TargetMode="External"/><Relationship Id="rId40" Type="http://schemas.openxmlformats.org/officeDocument/2006/relationships/hyperlink" Target="https://podminky.urs.cz/item/CS_URS_2023_01/891241422" TargetMode="External"/><Relationship Id="rId45" Type="http://schemas.openxmlformats.org/officeDocument/2006/relationships/hyperlink" Target="https://podminky.urs.cz/item/CS_URS_2023_01/892271111" TargetMode="External"/><Relationship Id="rId53" Type="http://schemas.openxmlformats.org/officeDocument/2006/relationships/hyperlink" Target="https://podminky.urs.cz/item/CS_URS_2023_01/899721111" TargetMode="External"/><Relationship Id="rId58" Type="http://schemas.openxmlformats.org/officeDocument/2006/relationships/hyperlink" Target="https://podminky.urs.cz/item/CS_URS_2023_01/997013501" TargetMode="External"/><Relationship Id="rId66" Type="http://schemas.openxmlformats.org/officeDocument/2006/relationships/hyperlink" Target="https://podminky.urs.cz/item/CS_URS_2023_01/012103000" TargetMode="External"/><Relationship Id="rId5" Type="http://schemas.openxmlformats.org/officeDocument/2006/relationships/hyperlink" Target="https://podminky.urs.cz/item/CS_URS_2023_01/132212131" TargetMode="External"/><Relationship Id="rId61" Type="http://schemas.openxmlformats.org/officeDocument/2006/relationships/hyperlink" Target="https://podminky.urs.cz/item/CS_URS_2023_01/998276101" TargetMode="External"/><Relationship Id="rId19" Type="http://schemas.openxmlformats.org/officeDocument/2006/relationships/hyperlink" Target="https://podminky.urs.cz/item/CS_URS_2023_01/452313141" TargetMode="External"/><Relationship Id="rId14" Type="http://schemas.openxmlformats.org/officeDocument/2006/relationships/hyperlink" Target="https://podminky.urs.cz/item/CS_URS_2023_01/175151101" TargetMode="External"/><Relationship Id="rId22" Type="http://schemas.openxmlformats.org/officeDocument/2006/relationships/hyperlink" Target="https://podminky.urs.cz/item/CS_URS_2023_01/857242122" TargetMode="External"/><Relationship Id="rId27" Type="http://schemas.openxmlformats.org/officeDocument/2006/relationships/hyperlink" Target="https://podminky.urs.cz/item/CS_URS_2023_01/877241110" TargetMode="External"/><Relationship Id="rId30" Type="http://schemas.openxmlformats.org/officeDocument/2006/relationships/hyperlink" Target="https://podminky.urs.cz/item/CS_URS_2023_01/877251110" TargetMode="External"/><Relationship Id="rId35" Type="http://schemas.openxmlformats.org/officeDocument/2006/relationships/hyperlink" Target="https://podminky.urs.cz/item/CS_URS_2023_01/877321115" TargetMode="External"/><Relationship Id="rId43" Type="http://schemas.openxmlformats.org/officeDocument/2006/relationships/hyperlink" Target="https://podminky.urs.cz/item/CS_URS_2023_01/891311322" TargetMode="External"/><Relationship Id="rId48" Type="http://schemas.openxmlformats.org/officeDocument/2006/relationships/hyperlink" Target="https://podminky.urs.cz/item/CS_URS_2023_01/892353122" TargetMode="External"/><Relationship Id="rId56" Type="http://schemas.openxmlformats.org/officeDocument/2006/relationships/hyperlink" Target="https://podminky.urs.cz/item/CS_URS_2023_01/953334124" TargetMode="External"/><Relationship Id="rId64" Type="http://schemas.openxmlformats.org/officeDocument/2006/relationships/hyperlink" Target="https://podminky.urs.cz/item/CS_URS_2023_01/998733101" TargetMode="External"/><Relationship Id="rId69" Type="http://schemas.openxmlformats.org/officeDocument/2006/relationships/hyperlink" Target="https://podminky.urs.cz/item/CS_URS_2023_01/043194000" TargetMode="External"/><Relationship Id="rId8" Type="http://schemas.openxmlformats.org/officeDocument/2006/relationships/hyperlink" Target="https://podminky.urs.cz/item/CS_URS_2023_01/162751117" TargetMode="External"/><Relationship Id="rId51" Type="http://schemas.openxmlformats.org/officeDocument/2006/relationships/hyperlink" Target="https://podminky.urs.cz/item/CS_URS_2023_01/899401113" TargetMode="External"/><Relationship Id="rId72" Type="http://schemas.openxmlformats.org/officeDocument/2006/relationships/printerSettings" Target="../printerSettings/printerSettings5.bin"/><Relationship Id="rId3" Type="http://schemas.openxmlformats.org/officeDocument/2006/relationships/hyperlink" Target="https://podminky.urs.cz/item/CS_URS_2023_01/119001421" TargetMode="External"/><Relationship Id="rId12" Type="http://schemas.openxmlformats.org/officeDocument/2006/relationships/hyperlink" Target="https://podminky.urs.cz/item/CS_URS_2023_01/174151101" TargetMode="External"/><Relationship Id="rId17" Type="http://schemas.openxmlformats.org/officeDocument/2006/relationships/hyperlink" Target="https://podminky.urs.cz/item/CS_URS_2023_01/451317777" TargetMode="External"/><Relationship Id="rId25" Type="http://schemas.openxmlformats.org/officeDocument/2006/relationships/hyperlink" Target="https://podminky.urs.cz/item/CS_URS_2023_01/857312122" TargetMode="External"/><Relationship Id="rId33" Type="http://schemas.openxmlformats.org/officeDocument/2006/relationships/hyperlink" Target="https://podminky.urs.cz/item/CS_URS_2023_01/877321110" TargetMode="External"/><Relationship Id="rId38" Type="http://schemas.openxmlformats.org/officeDocument/2006/relationships/hyperlink" Target="https://podminky.urs.cz/item/CS_URS_2023_01/891261112" TargetMode="External"/><Relationship Id="rId46" Type="http://schemas.openxmlformats.org/officeDocument/2006/relationships/hyperlink" Target="https://podminky.urs.cz/item/CS_URS_2023_01/892273122" TargetMode="External"/><Relationship Id="rId59" Type="http://schemas.openxmlformats.org/officeDocument/2006/relationships/hyperlink" Target="https://podminky.urs.cz/item/CS_URS_2023_01/997013509" TargetMode="External"/><Relationship Id="rId67" Type="http://schemas.openxmlformats.org/officeDocument/2006/relationships/hyperlink" Target="https://podminky.urs.cz/item/CS_URS_2023_01/012203000" TargetMode="External"/><Relationship Id="rId20" Type="http://schemas.openxmlformats.org/officeDocument/2006/relationships/hyperlink" Target="https://podminky.urs.cz/item/CS_URS_2022_02/452351101" TargetMode="External"/><Relationship Id="rId41" Type="http://schemas.openxmlformats.org/officeDocument/2006/relationships/hyperlink" Target="https://podminky.urs.cz/item/CS_URS_2023_01/891261322" TargetMode="External"/><Relationship Id="rId54" Type="http://schemas.openxmlformats.org/officeDocument/2006/relationships/hyperlink" Target="https://podminky.urs.cz/item/CS_URS_2023_01/899722112" TargetMode="External"/><Relationship Id="rId62" Type="http://schemas.openxmlformats.org/officeDocument/2006/relationships/hyperlink" Target="https://podminky.urs.cz/item/CS_URS_2023_01/998276127" TargetMode="External"/><Relationship Id="rId70" Type="http://schemas.openxmlformats.org/officeDocument/2006/relationships/hyperlink" Target="https://podminky.urs.cz/item/CS_URS_2023_01/043203001" TargetMode="External"/><Relationship Id="rId1" Type="http://schemas.openxmlformats.org/officeDocument/2006/relationships/hyperlink" Target="https://podminky.urs.cz/item/CS_URS_2023_01/119001401" TargetMode="External"/><Relationship Id="rId6" Type="http://schemas.openxmlformats.org/officeDocument/2006/relationships/hyperlink" Target="https://podminky.urs.cz/item/CS_URS_2023_02/162351103" TargetMode="External"/><Relationship Id="rId15" Type="http://schemas.openxmlformats.org/officeDocument/2006/relationships/hyperlink" Target="https://podminky.urs.cz/item/CS_URS_2023_01/181411121" TargetMode="External"/><Relationship Id="rId23" Type="http://schemas.openxmlformats.org/officeDocument/2006/relationships/hyperlink" Target="https://podminky.urs.cz/item/CS_URS_2023_01/857262122" TargetMode="External"/><Relationship Id="rId28" Type="http://schemas.openxmlformats.org/officeDocument/2006/relationships/hyperlink" Target="https://podminky.urs.cz/item/CS_URS_2023_01/877241113" TargetMode="External"/><Relationship Id="rId36" Type="http://schemas.openxmlformats.org/officeDocument/2006/relationships/hyperlink" Target="https://podminky.urs.cz/item/CS_URS_2023_01/877321116" TargetMode="External"/><Relationship Id="rId49" Type="http://schemas.openxmlformats.org/officeDocument/2006/relationships/hyperlink" Target="https://podminky.urs.cz/item/CS_URS_2023_01/892372111" TargetMode="External"/><Relationship Id="rId57" Type="http://schemas.openxmlformats.org/officeDocument/2006/relationships/hyperlink" Target="https://podminky.urs.cz/item/CS_URS_2023_01/977151128" TargetMode="External"/><Relationship Id="rId10" Type="http://schemas.openxmlformats.org/officeDocument/2006/relationships/hyperlink" Target="https://podminky.urs.cz/item/CS_URS_2023_01/167151111" TargetMode="External"/><Relationship Id="rId31" Type="http://schemas.openxmlformats.org/officeDocument/2006/relationships/hyperlink" Target="https://podminky.urs.cz/item/CS_URS_2023_01/877251113" TargetMode="External"/><Relationship Id="rId44" Type="http://schemas.openxmlformats.org/officeDocument/2006/relationships/hyperlink" Target="https://podminky.urs.cz/item/CS_URS_2023_01/892241111" TargetMode="External"/><Relationship Id="rId52" Type="http://schemas.openxmlformats.org/officeDocument/2006/relationships/hyperlink" Target="https://podminky.urs.cz/item/CS_URS_2023_01/899713111" TargetMode="External"/><Relationship Id="rId60" Type="http://schemas.openxmlformats.org/officeDocument/2006/relationships/hyperlink" Target="https://podminky.urs.cz/item/CS_URS_2023_01/997013601" TargetMode="External"/><Relationship Id="rId65" Type="http://schemas.openxmlformats.org/officeDocument/2006/relationships/hyperlink" Target="https://podminky.urs.cz/item/CS_URS_2023_01/230200120" TargetMode="External"/><Relationship Id="rId73" Type="http://schemas.openxmlformats.org/officeDocument/2006/relationships/drawing" Target="../drawings/drawing5.xml"/><Relationship Id="rId4" Type="http://schemas.openxmlformats.org/officeDocument/2006/relationships/hyperlink" Target="https://podminky.urs.cz/item/CS_URS_2023_01/121151123" TargetMode="External"/><Relationship Id="rId9" Type="http://schemas.openxmlformats.org/officeDocument/2006/relationships/hyperlink" Target="https://podminky.urs.cz/item/CS_URS_2023_01/162751119" TargetMode="External"/><Relationship Id="rId13" Type="http://schemas.openxmlformats.org/officeDocument/2006/relationships/hyperlink" Target="https://podminky.urs.cz/item/CS_URS_2023_01/175111101" TargetMode="External"/><Relationship Id="rId18" Type="http://schemas.openxmlformats.org/officeDocument/2006/relationships/hyperlink" Target="https://podminky.urs.cz/item/CS_URS_2023_01/451572111" TargetMode="External"/><Relationship Id="rId39" Type="http://schemas.openxmlformats.org/officeDocument/2006/relationships/hyperlink" Target="https://podminky.urs.cz/item/CS_URS_2023_01/891241112" TargetMode="External"/><Relationship Id="rId34" Type="http://schemas.openxmlformats.org/officeDocument/2006/relationships/hyperlink" Target="https://podminky.urs.cz/item/CS_URS_2023_01/877321110R03" TargetMode="External"/><Relationship Id="rId50" Type="http://schemas.openxmlformats.org/officeDocument/2006/relationships/hyperlink" Target="https://podminky.urs.cz/item/CS_URS_2023_01/899401112" TargetMode="External"/><Relationship Id="rId55" Type="http://schemas.openxmlformats.org/officeDocument/2006/relationships/hyperlink" Target="https://podminky.urs.cz/item/CS_URS_2023_01/899913152" TargetMode="External"/><Relationship Id="rId7" Type="http://schemas.openxmlformats.org/officeDocument/2006/relationships/hyperlink" Target="https://podminky.urs.cz/item/CS_URS_2023_02/162351104" TargetMode="External"/><Relationship Id="rId71" Type="http://schemas.openxmlformats.org/officeDocument/2006/relationships/hyperlink" Target="https://podminky.urs.cz/item/CS_URS_2023_01/043203003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5151101" TargetMode="External"/><Relationship Id="rId18" Type="http://schemas.openxmlformats.org/officeDocument/2006/relationships/hyperlink" Target="https://podminky.urs.cz/item/CS_URS_2023_01/566901132" TargetMode="External"/><Relationship Id="rId26" Type="http://schemas.openxmlformats.org/officeDocument/2006/relationships/hyperlink" Target="https://podminky.urs.cz/item/CS_URS_2023_01/892273122" TargetMode="External"/><Relationship Id="rId39" Type="http://schemas.openxmlformats.org/officeDocument/2006/relationships/hyperlink" Target="https://podminky.urs.cz/item/CS_URS_2023_01/012303000" TargetMode="External"/><Relationship Id="rId21" Type="http://schemas.openxmlformats.org/officeDocument/2006/relationships/hyperlink" Target="https://podminky.urs.cz/item/CS_URS_2023_01/573191111" TargetMode="External"/><Relationship Id="rId34" Type="http://schemas.openxmlformats.org/officeDocument/2006/relationships/hyperlink" Target="https://podminky.urs.cz/item/CS_URS_2023_01/997221559" TargetMode="External"/><Relationship Id="rId7" Type="http://schemas.openxmlformats.org/officeDocument/2006/relationships/hyperlink" Target="https://podminky.urs.cz/item/CS_URS_2024_01/162251102" TargetMode="External"/><Relationship Id="rId2" Type="http://schemas.openxmlformats.org/officeDocument/2006/relationships/hyperlink" Target="https://podminky.urs.cz/item/CS_URS_2023_01/113107542" TargetMode="External"/><Relationship Id="rId16" Type="http://schemas.openxmlformats.org/officeDocument/2006/relationships/hyperlink" Target="https://podminky.urs.cz/item/CS_URS_2023_01/452313141" TargetMode="External"/><Relationship Id="rId20" Type="http://schemas.openxmlformats.org/officeDocument/2006/relationships/hyperlink" Target="https://podminky.urs.cz/item/CS_URS_2023_01/566901261" TargetMode="External"/><Relationship Id="rId29" Type="http://schemas.openxmlformats.org/officeDocument/2006/relationships/hyperlink" Target="https://podminky.urs.cz/item/CS_URS_2023_01/899713111" TargetMode="External"/><Relationship Id="rId41" Type="http://schemas.openxmlformats.org/officeDocument/2006/relationships/drawing" Target="../drawings/drawing6.xml"/><Relationship Id="rId1" Type="http://schemas.openxmlformats.org/officeDocument/2006/relationships/hyperlink" Target="https://podminky.urs.cz/item/CS_URS_2023_01/113107523" TargetMode="External"/><Relationship Id="rId6" Type="http://schemas.openxmlformats.org/officeDocument/2006/relationships/hyperlink" Target="https://podminky.urs.cz/item/CS_URS_2023_01/151811231" TargetMode="External"/><Relationship Id="rId11" Type="http://schemas.openxmlformats.org/officeDocument/2006/relationships/hyperlink" Target="https://podminky.urs.cz/item/CS_URS_2023_01/171201231" TargetMode="External"/><Relationship Id="rId24" Type="http://schemas.openxmlformats.org/officeDocument/2006/relationships/hyperlink" Target="https://podminky.urs.cz/item/CS_URS_2023_01/891241422" TargetMode="External"/><Relationship Id="rId32" Type="http://schemas.openxmlformats.org/officeDocument/2006/relationships/hyperlink" Target="https://podminky.urs.cz/item/CS_URS_2023_01/919735112" TargetMode="External"/><Relationship Id="rId37" Type="http://schemas.openxmlformats.org/officeDocument/2006/relationships/hyperlink" Target="https://podminky.urs.cz/item/CS_URS_2023_01/998276127" TargetMode="External"/><Relationship Id="rId40" Type="http://schemas.openxmlformats.org/officeDocument/2006/relationships/printerSettings" Target="../printerSettings/printerSettings6.bin"/><Relationship Id="rId5" Type="http://schemas.openxmlformats.org/officeDocument/2006/relationships/hyperlink" Target="https://podminky.urs.cz/item/CS_URS_2023_01/151811131" TargetMode="External"/><Relationship Id="rId15" Type="http://schemas.openxmlformats.org/officeDocument/2006/relationships/hyperlink" Target="https://podminky.urs.cz/item/CS_URS_2023_01/451572111" TargetMode="External"/><Relationship Id="rId23" Type="http://schemas.openxmlformats.org/officeDocument/2006/relationships/hyperlink" Target="https://podminky.urs.cz/item/CS_URS_2023_01/877241101" TargetMode="External"/><Relationship Id="rId28" Type="http://schemas.openxmlformats.org/officeDocument/2006/relationships/hyperlink" Target="https://podminky.urs.cz/item/CS_URS_2023_01/899401112" TargetMode="External"/><Relationship Id="rId36" Type="http://schemas.openxmlformats.org/officeDocument/2006/relationships/hyperlink" Target="https://podminky.urs.cz/item/CS_URS_2023_01/998276101" TargetMode="External"/><Relationship Id="rId10" Type="http://schemas.openxmlformats.org/officeDocument/2006/relationships/hyperlink" Target="https://podminky.urs.cz/item/CS_URS_2024_01/167151101" TargetMode="External"/><Relationship Id="rId19" Type="http://schemas.openxmlformats.org/officeDocument/2006/relationships/hyperlink" Target="https://podminky.urs.cz/item/CS_URS_2023_01/566901134" TargetMode="External"/><Relationship Id="rId31" Type="http://schemas.openxmlformats.org/officeDocument/2006/relationships/hyperlink" Target="https://podminky.urs.cz/item/CS_URS_2023_01/899722112" TargetMode="External"/><Relationship Id="rId4" Type="http://schemas.openxmlformats.org/officeDocument/2006/relationships/hyperlink" Target="https://podminky.urs.cz/item/CS_URS_2023_01/132254104" TargetMode="External"/><Relationship Id="rId9" Type="http://schemas.openxmlformats.org/officeDocument/2006/relationships/hyperlink" Target="https://podminky.urs.cz/item/CS_URS_2023_01/162751119" TargetMode="External"/><Relationship Id="rId14" Type="http://schemas.openxmlformats.org/officeDocument/2006/relationships/hyperlink" Target="https://podminky.urs.cz/item/CS_URS_2023_01/451317777" TargetMode="External"/><Relationship Id="rId22" Type="http://schemas.openxmlformats.org/officeDocument/2006/relationships/hyperlink" Target="https://podminky.urs.cz/item/CS_URS_2023_01/591141111" TargetMode="External"/><Relationship Id="rId27" Type="http://schemas.openxmlformats.org/officeDocument/2006/relationships/hyperlink" Target="https://podminky.urs.cz/item/CS_URS_2023_01/892372111" TargetMode="External"/><Relationship Id="rId30" Type="http://schemas.openxmlformats.org/officeDocument/2006/relationships/hyperlink" Target="https://podminky.urs.cz/item/CS_URS_2023_01/899721111" TargetMode="External"/><Relationship Id="rId35" Type="http://schemas.openxmlformats.org/officeDocument/2006/relationships/hyperlink" Target="https://podminky.urs.cz/item/CS_URS_2023_01/997221875" TargetMode="External"/><Relationship Id="rId8" Type="http://schemas.openxmlformats.org/officeDocument/2006/relationships/hyperlink" Target="https://podminky.urs.cz/item/CS_URS_2023_01/162751117" TargetMode="External"/><Relationship Id="rId3" Type="http://schemas.openxmlformats.org/officeDocument/2006/relationships/hyperlink" Target="https://podminky.urs.cz/item/CS_URS_2025_01/119001401" TargetMode="External"/><Relationship Id="rId12" Type="http://schemas.openxmlformats.org/officeDocument/2006/relationships/hyperlink" Target="https://podminky.urs.cz/item/CS_URS_2023_01/174151101" TargetMode="External"/><Relationship Id="rId17" Type="http://schemas.openxmlformats.org/officeDocument/2006/relationships/hyperlink" Target="https://podminky.urs.cz/item/CS_URS_2022_02/452351101" TargetMode="External"/><Relationship Id="rId25" Type="http://schemas.openxmlformats.org/officeDocument/2006/relationships/hyperlink" Target="https://podminky.urs.cz/item/CS_URS_2023_01/892241111" TargetMode="External"/><Relationship Id="rId33" Type="http://schemas.openxmlformats.org/officeDocument/2006/relationships/hyperlink" Target="https://podminky.urs.cz/item/CS_URS_2023_01/997221551" TargetMode="External"/><Relationship Id="rId38" Type="http://schemas.openxmlformats.org/officeDocument/2006/relationships/hyperlink" Target="https://podminky.urs.cz/item/CS_URS_2023_01/012203000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81411121" TargetMode="External"/><Relationship Id="rId18" Type="http://schemas.openxmlformats.org/officeDocument/2006/relationships/hyperlink" Target="https://podminky.urs.cz/item/CS_URS_2023_01/566901133" TargetMode="External"/><Relationship Id="rId26" Type="http://schemas.openxmlformats.org/officeDocument/2006/relationships/hyperlink" Target="https://podminky.urs.cz/item/CS_URS_2023_01/899401112" TargetMode="External"/><Relationship Id="rId21" Type="http://schemas.openxmlformats.org/officeDocument/2006/relationships/hyperlink" Target="https://podminky.urs.cz/item/CS_URS_2023_01/877241101" TargetMode="External"/><Relationship Id="rId34" Type="http://schemas.openxmlformats.org/officeDocument/2006/relationships/hyperlink" Target="https://podminky.urs.cz/item/CS_URS_2023_01/998276127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181351103" TargetMode="External"/><Relationship Id="rId17" Type="http://schemas.openxmlformats.org/officeDocument/2006/relationships/hyperlink" Target="https://podminky.urs.cz/item/CS_URS_2022_02/452351101" TargetMode="External"/><Relationship Id="rId25" Type="http://schemas.openxmlformats.org/officeDocument/2006/relationships/hyperlink" Target="https://podminky.urs.cz/item/CS_URS_2023_01/892372111" TargetMode="External"/><Relationship Id="rId33" Type="http://schemas.openxmlformats.org/officeDocument/2006/relationships/hyperlink" Target="https://podminky.urs.cz/item/CS_URS_2023_01/998276101" TargetMode="External"/><Relationship Id="rId38" Type="http://schemas.openxmlformats.org/officeDocument/2006/relationships/drawing" Target="../drawings/drawing7.xml"/><Relationship Id="rId2" Type="http://schemas.openxmlformats.org/officeDocument/2006/relationships/hyperlink" Target="https://podminky.urs.cz/item/CS_URS_2023_01/119001405" TargetMode="External"/><Relationship Id="rId16" Type="http://schemas.openxmlformats.org/officeDocument/2006/relationships/hyperlink" Target="https://podminky.urs.cz/item/CS_URS_2023_01/452313141" TargetMode="External"/><Relationship Id="rId20" Type="http://schemas.openxmlformats.org/officeDocument/2006/relationships/hyperlink" Target="https://podminky.urs.cz/item/CS_URS_2023_01/591141111" TargetMode="External"/><Relationship Id="rId29" Type="http://schemas.openxmlformats.org/officeDocument/2006/relationships/hyperlink" Target="https://podminky.urs.cz/item/CS_URS_2023_01/899722112" TargetMode="External"/><Relationship Id="rId1" Type="http://schemas.openxmlformats.org/officeDocument/2006/relationships/hyperlink" Target="https://podminky.urs.cz/item/CS_URS_2023_01/113107023" TargetMode="External"/><Relationship Id="rId6" Type="http://schemas.openxmlformats.org/officeDocument/2006/relationships/hyperlink" Target="https://podminky.urs.cz/item/CS_URS_2023_01/151201312" TargetMode="External"/><Relationship Id="rId11" Type="http://schemas.openxmlformats.org/officeDocument/2006/relationships/hyperlink" Target="https://podminky.urs.cz/item/CS_URS_2023_01/175151101" TargetMode="External"/><Relationship Id="rId24" Type="http://schemas.openxmlformats.org/officeDocument/2006/relationships/hyperlink" Target="https://podminky.urs.cz/item/CS_URS_2023_01/892273122" TargetMode="External"/><Relationship Id="rId32" Type="http://schemas.openxmlformats.org/officeDocument/2006/relationships/hyperlink" Target="https://podminky.urs.cz/item/CS_URS_2023_01/997221875" TargetMode="External"/><Relationship Id="rId37" Type="http://schemas.openxmlformats.org/officeDocument/2006/relationships/printerSettings" Target="../printerSettings/printerSettings7.bin"/><Relationship Id="rId5" Type="http://schemas.openxmlformats.org/officeDocument/2006/relationships/hyperlink" Target="https://podminky.urs.cz/item/CS_URS_2023_01/151201302" TargetMode="External"/><Relationship Id="rId15" Type="http://schemas.openxmlformats.org/officeDocument/2006/relationships/hyperlink" Target="https://podminky.urs.cz/item/CS_URS_2023_01/451572111" TargetMode="External"/><Relationship Id="rId23" Type="http://schemas.openxmlformats.org/officeDocument/2006/relationships/hyperlink" Target="https://podminky.urs.cz/item/CS_URS_2023_01/892241111" TargetMode="External"/><Relationship Id="rId28" Type="http://schemas.openxmlformats.org/officeDocument/2006/relationships/hyperlink" Target="https://podminky.urs.cz/item/CS_URS_2023_01/899721111" TargetMode="External"/><Relationship Id="rId36" Type="http://schemas.openxmlformats.org/officeDocument/2006/relationships/hyperlink" Target="https://podminky.urs.cz/item/CS_URS_2023_01/012303000" TargetMode="External"/><Relationship Id="rId10" Type="http://schemas.openxmlformats.org/officeDocument/2006/relationships/hyperlink" Target="https://podminky.urs.cz/item/CS_URS_2023_01/174151101" TargetMode="External"/><Relationship Id="rId19" Type="http://schemas.openxmlformats.org/officeDocument/2006/relationships/hyperlink" Target="https://podminky.urs.cz/item/CS_URS_2023_01/572330111" TargetMode="External"/><Relationship Id="rId31" Type="http://schemas.openxmlformats.org/officeDocument/2006/relationships/hyperlink" Target="https://podminky.urs.cz/item/CS_URS_2023_01/997221559" TargetMode="External"/><Relationship Id="rId4" Type="http://schemas.openxmlformats.org/officeDocument/2006/relationships/hyperlink" Target="https://podminky.urs.cz/item/CS_URS_2023_01/132251103" TargetMode="External"/><Relationship Id="rId9" Type="http://schemas.openxmlformats.org/officeDocument/2006/relationships/hyperlink" Target="https://podminky.urs.cz/item/CS_URS_2023_01/171201231" TargetMode="External"/><Relationship Id="rId14" Type="http://schemas.openxmlformats.org/officeDocument/2006/relationships/hyperlink" Target="https://podminky.urs.cz/item/CS_URS_2023_01/451317777" TargetMode="External"/><Relationship Id="rId22" Type="http://schemas.openxmlformats.org/officeDocument/2006/relationships/hyperlink" Target="https://podminky.urs.cz/item/CS_URS_2023_01/891241422" TargetMode="External"/><Relationship Id="rId27" Type="http://schemas.openxmlformats.org/officeDocument/2006/relationships/hyperlink" Target="https://podminky.urs.cz/item/CS_URS_2023_01/899713111" TargetMode="External"/><Relationship Id="rId30" Type="http://schemas.openxmlformats.org/officeDocument/2006/relationships/hyperlink" Target="https://podminky.urs.cz/item/CS_URS_2023_01/997221551" TargetMode="External"/><Relationship Id="rId35" Type="http://schemas.openxmlformats.org/officeDocument/2006/relationships/hyperlink" Target="https://podminky.urs.cz/item/CS_URS_2023_01/012203000" TargetMode="External"/><Relationship Id="rId8" Type="http://schemas.openxmlformats.org/officeDocument/2006/relationships/hyperlink" Target="https://podminky.urs.cz/item/CS_URS_2023_01/162751119" TargetMode="External"/><Relationship Id="rId3" Type="http://schemas.openxmlformats.org/officeDocument/2006/relationships/hyperlink" Target="https://podminky.urs.cz/item/CS_URS_2023_01/121151113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5151101" TargetMode="External"/><Relationship Id="rId18" Type="http://schemas.openxmlformats.org/officeDocument/2006/relationships/hyperlink" Target="https://podminky.urs.cz/item/CS_URS_2023_01/452313141" TargetMode="External"/><Relationship Id="rId26" Type="http://schemas.openxmlformats.org/officeDocument/2006/relationships/hyperlink" Target="https://podminky.urs.cz/item/CS_URS_2023_01/877251101" TargetMode="External"/><Relationship Id="rId39" Type="http://schemas.openxmlformats.org/officeDocument/2006/relationships/hyperlink" Target="https://podminky.urs.cz/item/CS_URS_2023_01/998276127" TargetMode="External"/><Relationship Id="rId21" Type="http://schemas.openxmlformats.org/officeDocument/2006/relationships/hyperlink" Target="https://podminky.urs.cz/item/CS_URS_2024_01/566901133" TargetMode="External"/><Relationship Id="rId34" Type="http://schemas.openxmlformats.org/officeDocument/2006/relationships/hyperlink" Target="https://podminky.urs.cz/item/CS_URS_2023_01/899722112" TargetMode="External"/><Relationship Id="rId42" Type="http://schemas.openxmlformats.org/officeDocument/2006/relationships/hyperlink" Target="https://podminky.urs.cz/item/CS_URS_2023_01/012303000" TargetMode="External"/><Relationship Id="rId7" Type="http://schemas.openxmlformats.org/officeDocument/2006/relationships/hyperlink" Target="https://podminky.urs.cz/item/CS_URS_2024_01/162351103" TargetMode="External"/><Relationship Id="rId2" Type="http://schemas.openxmlformats.org/officeDocument/2006/relationships/hyperlink" Target="https://podminky.urs.cz/item/CS_URS_2023_01/113107542" TargetMode="External"/><Relationship Id="rId16" Type="http://schemas.openxmlformats.org/officeDocument/2006/relationships/hyperlink" Target="https://podminky.urs.cz/item/CS_URS_2023_01/451317777" TargetMode="External"/><Relationship Id="rId20" Type="http://schemas.openxmlformats.org/officeDocument/2006/relationships/hyperlink" Target="https://podminky.urs.cz/item/CS_URS_2023_01/566901132" TargetMode="External"/><Relationship Id="rId29" Type="http://schemas.openxmlformats.org/officeDocument/2006/relationships/hyperlink" Target="https://podminky.urs.cz/item/CS_URS_2023_01/892273122" TargetMode="External"/><Relationship Id="rId41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113107523" TargetMode="External"/><Relationship Id="rId6" Type="http://schemas.openxmlformats.org/officeDocument/2006/relationships/hyperlink" Target="https://podminky.urs.cz/item/CS_URS_2023_01/151201311" TargetMode="External"/><Relationship Id="rId11" Type="http://schemas.openxmlformats.org/officeDocument/2006/relationships/hyperlink" Target="https://podminky.urs.cz/item/CS_URS_2023_01/171201231" TargetMode="External"/><Relationship Id="rId24" Type="http://schemas.openxmlformats.org/officeDocument/2006/relationships/hyperlink" Target="https://podminky.urs.cz/item/CS_URS_2023_01/591141111" TargetMode="External"/><Relationship Id="rId32" Type="http://schemas.openxmlformats.org/officeDocument/2006/relationships/hyperlink" Target="https://podminky.urs.cz/item/CS_URS_2023_01/899713111" TargetMode="External"/><Relationship Id="rId37" Type="http://schemas.openxmlformats.org/officeDocument/2006/relationships/hyperlink" Target="https://podminky.urs.cz/item/CS_URS_2023_01/997221875" TargetMode="External"/><Relationship Id="rId40" Type="http://schemas.openxmlformats.org/officeDocument/2006/relationships/hyperlink" Target="https://podminky.urs.cz/item/CS_URS_2023_01/012103000" TargetMode="External"/><Relationship Id="rId5" Type="http://schemas.openxmlformats.org/officeDocument/2006/relationships/hyperlink" Target="https://podminky.urs.cz/item/CS_URS_2023_01/151201301" TargetMode="External"/><Relationship Id="rId15" Type="http://schemas.openxmlformats.org/officeDocument/2006/relationships/hyperlink" Target="https://podminky.urs.cz/item/CS_URS_2023_01/181411121" TargetMode="External"/><Relationship Id="rId23" Type="http://schemas.openxmlformats.org/officeDocument/2006/relationships/hyperlink" Target="https://podminky.urs.cz/item/CS_URS_2023_01/573191111" TargetMode="External"/><Relationship Id="rId28" Type="http://schemas.openxmlformats.org/officeDocument/2006/relationships/hyperlink" Target="https://podminky.urs.cz/item/CS_URS_2023_01/892271111" TargetMode="External"/><Relationship Id="rId36" Type="http://schemas.openxmlformats.org/officeDocument/2006/relationships/hyperlink" Target="https://podminky.urs.cz/item/CS_URS_2023_01/997221559" TargetMode="External"/><Relationship Id="rId10" Type="http://schemas.openxmlformats.org/officeDocument/2006/relationships/hyperlink" Target="https://podminky.urs.cz/item/CS_URS_2023_01/167151111" TargetMode="External"/><Relationship Id="rId19" Type="http://schemas.openxmlformats.org/officeDocument/2006/relationships/hyperlink" Target="https://podminky.urs.cz/item/CS_URS_2022_02/452351101" TargetMode="External"/><Relationship Id="rId31" Type="http://schemas.openxmlformats.org/officeDocument/2006/relationships/hyperlink" Target="https://podminky.urs.cz/item/CS_URS_2023_01/899401112" TargetMode="External"/><Relationship Id="rId44" Type="http://schemas.openxmlformats.org/officeDocument/2006/relationships/drawing" Target="../drawings/drawing8.xml"/><Relationship Id="rId4" Type="http://schemas.openxmlformats.org/officeDocument/2006/relationships/hyperlink" Target="https://podminky.urs.cz/item/CS_URS_2023_01/132254104" TargetMode="External"/><Relationship Id="rId9" Type="http://schemas.openxmlformats.org/officeDocument/2006/relationships/hyperlink" Target="https://podminky.urs.cz/item/CS_URS_2023_01/162751119" TargetMode="External"/><Relationship Id="rId14" Type="http://schemas.openxmlformats.org/officeDocument/2006/relationships/hyperlink" Target="https://podminky.urs.cz/item/CS_URS_2023_01/181351103" TargetMode="External"/><Relationship Id="rId22" Type="http://schemas.openxmlformats.org/officeDocument/2006/relationships/hyperlink" Target="https://podminky.urs.cz/item/CS_URS_2023_01/566901261" TargetMode="External"/><Relationship Id="rId27" Type="http://schemas.openxmlformats.org/officeDocument/2006/relationships/hyperlink" Target="https://podminky.urs.cz/item/CS_URS_2023_01/891261322" TargetMode="External"/><Relationship Id="rId30" Type="http://schemas.openxmlformats.org/officeDocument/2006/relationships/hyperlink" Target="https://podminky.urs.cz/item/CS_URS_2023_01/892372111" TargetMode="External"/><Relationship Id="rId35" Type="http://schemas.openxmlformats.org/officeDocument/2006/relationships/hyperlink" Target="https://podminky.urs.cz/item/CS_URS_2023_01/997221551" TargetMode="External"/><Relationship Id="rId43" Type="http://schemas.openxmlformats.org/officeDocument/2006/relationships/printerSettings" Target="../printerSettings/printerSettings8.bin"/><Relationship Id="rId8" Type="http://schemas.openxmlformats.org/officeDocument/2006/relationships/hyperlink" Target="https://podminky.urs.cz/item/CS_URS_2023_01/162751117" TargetMode="External"/><Relationship Id="rId3" Type="http://schemas.openxmlformats.org/officeDocument/2006/relationships/hyperlink" Target="https://podminky.urs.cz/item/CS_URS_2023_01/121151113" TargetMode="External"/><Relationship Id="rId12" Type="http://schemas.openxmlformats.org/officeDocument/2006/relationships/hyperlink" Target="https://podminky.urs.cz/item/CS_URS_2023_01/174151101" TargetMode="External"/><Relationship Id="rId17" Type="http://schemas.openxmlformats.org/officeDocument/2006/relationships/hyperlink" Target="https://podminky.urs.cz/item/CS_URS_2023_01/451572111" TargetMode="External"/><Relationship Id="rId25" Type="http://schemas.openxmlformats.org/officeDocument/2006/relationships/hyperlink" Target="https://podminky.urs.cz/item/CS_URS_2023_01/871251211" TargetMode="External"/><Relationship Id="rId33" Type="http://schemas.openxmlformats.org/officeDocument/2006/relationships/hyperlink" Target="https://podminky.urs.cz/item/CS_URS_2023_01/899721111" TargetMode="External"/><Relationship Id="rId38" Type="http://schemas.openxmlformats.org/officeDocument/2006/relationships/hyperlink" Target="https://podminky.urs.cz/item/CS_URS_2023_01/998276101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9"/>
  <sheetViews>
    <sheetView showGridLines="0" topLeftCell="A115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64"/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8" t="s">
        <v>14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3"/>
      <c r="AQ5" s="23"/>
      <c r="AR5" s="21"/>
      <c r="BE5" s="345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0" t="s">
        <v>17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3"/>
      <c r="AQ6" s="23"/>
      <c r="AR6" s="21"/>
      <c r="BE6" s="34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6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46"/>
      <c r="BS10" s="18" t="s">
        <v>6</v>
      </c>
    </row>
    <row r="11" spans="1:74" s="1" customFormat="1" ht="18.45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46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6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46"/>
      <c r="BS13" s="18" t="s">
        <v>6</v>
      </c>
    </row>
    <row r="14" spans="1:74" ht="13.2">
      <c r="B14" s="22"/>
      <c r="C14" s="23"/>
      <c r="D14" s="23"/>
      <c r="E14" s="351" t="s">
        <v>32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46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6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46"/>
      <c r="BS16" s="18" t="s">
        <v>4</v>
      </c>
    </row>
    <row r="17" spans="1:71" s="1" customFormat="1" ht="18.45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46"/>
      <c r="BS17" s="18" t="s">
        <v>37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6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6"/>
      <c r="BS19" s="18" t="s">
        <v>6</v>
      </c>
    </row>
    <row r="20" spans="1:71" s="1" customFormat="1" ht="18.45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46"/>
      <c r="BS20" s="18" t="s">
        <v>37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6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6"/>
    </row>
    <row r="23" spans="1:71" s="1" customFormat="1" ht="47.25" customHeight="1">
      <c r="B23" s="22"/>
      <c r="C23" s="23"/>
      <c r="D23" s="23"/>
      <c r="E23" s="353" t="s">
        <v>41</v>
      </c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  <c r="AM23" s="353"/>
      <c r="AN23" s="353"/>
      <c r="AO23" s="23"/>
      <c r="AP23" s="23"/>
      <c r="AQ23" s="23"/>
      <c r="AR23" s="21"/>
      <c r="BE23" s="346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6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6"/>
    </row>
    <row r="26" spans="1:71" s="2" customFormat="1" ht="25.95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4">
        <f>ROUND(AG54,2)</f>
        <v>0</v>
      </c>
      <c r="AL26" s="355"/>
      <c r="AM26" s="355"/>
      <c r="AN26" s="355"/>
      <c r="AO26" s="355"/>
      <c r="AP26" s="37"/>
      <c r="AQ26" s="37"/>
      <c r="AR26" s="40"/>
      <c r="BE26" s="346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6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6" t="s">
        <v>43</v>
      </c>
      <c r="M28" s="356"/>
      <c r="N28" s="356"/>
      <c r="O28" s="356"/>
      <c r="P28" s="356"/>
      <c r="Q28" s="37"/>
      <c r="R28" s="37"/>
      <c r="S28" s="37"/>
      <c r="T28" s="37"/>
      <c r="U28" s="37"/>
      <c r="V28" s="37"/>
      <c r="W28" s="356" t="s">
        <v>44</v>
      </c>
      <c r="X28" s="356"/>
      <c r="Y28" s="356"/>
      <c r="Z28" s="356"/>
      <c r="AA28" s="356"/>
      <c r="AB28" s="356"/>
      <c r="AC28" s="356"/>
      <c r="AD28" s="356"/>
      <c r="AE28" s="356"/>
      <c r="AF28" s="37"/>
      <c r="AG28" s="37"/>
      <c r="AH28" s="37"/>
      <c r="AI28" s="37"/>
      <c r="AJ28" s="37"/>
      <c r="AK28" s="356" t="s">
        <v>45</v>
      </c>
      <c r="AL28" s="356"/>
      <c r="AM28" s="356"/>
      <c r="AN28" s="356"/>
      <c r="AO28" s="356"/>
      <c r="AP28" s="37"/>
      <c r="AQ28" s="37"/>
      <c r="AR28" s="40"/>
      <c r="BE28" s="346"/>
    </row>
    <row r="29" spans="1:71" s="3" customFormat="1" ht="14.4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59">
        <v>0.21</v>
      </c>
      <c r="M29" s="358"/>
      <c r="N29" s="358"/>
      <c r="O29" s="358"/>
      <c r="P29" s="358"/>
      <c r="Q29" s="42"/>
      <c r="R29" s="42"/>
      <c r="S29" s="42"/>
      <c r="T29" s="42"/>
      <c r="U29" s="42"/>
      <c r="V29" s="42"/>
      <c r="W29" s="357">
        <f>ROUND(AZ54, 2)</f>
        <v>0</v>
      </c>
      <c r="X29" s="358"/>
      <c r="Y29" s="358"/>
      <c r="Z29" s="358"/>
      <c r="AA29" s="358"/>
      <c r="AB29" s="358"/>
      <c r="AC29" s="358"/>
      <c r="AD29" s="358"/>
      <c r="AE29" s="358"/>
      <c r="AF29" s="42"/>
      <c r="AG29" s="42"/>
      <c r="AH29" s="42"/>
      <c r="AI29" s="42"/>
      <c r="AJ29" s="42"/>
      <c r="AK29" s="357">
        <f>ROUND(AV54, 2)</f>
        <v>0</v>
      </c>
      <c r="AL29" s="358"/>
      <c r="AM29" s="358"/>
      <c r="AN29" s="358"/>
      <c r="AO29" s="358"/>
      <c r="AP29" s="42"/>
      <c r="AQ29" s="42"/>
      <c r="AR29" s="43"/>
      <c r="BE29" s="347"/>
    </row>
    <row r="30" spans="1:71" s="3" customFormat="1" ht="14.4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59">
        <v>0.12</v>
      </c>
      <c r="M30" s="358"/>
      <c r="N30" s="358"/>
      <c r="O30" s="358"/>
      <c r="P30" s="358"/>
      <c r="Q30" s="42"/>
      <c r="R30" s="42"/>
      <c r="S30" s="42"/>
      <c r="T30" s="42"/>
      <c r="U30" s="42"/>
      <c r="V30" s="42"/>
      <c r="W30" s="357">
        <f>ROUND(BA54, 2)</f>
        <v>0</v>
      </c>
      <c r="X30" s="358"/>
      <c r="Y30" s="358"/>
      <c r="Z30" s="358"/>
      <c r="AA30" s="358"/>
      <c r="AB30" s="358"/>
      <c r="AC30" s="358"/>
      <c r="AD30" s="358"/>
      <c r="AE30" s="358"/>
      <c r="AF30" s="42"/>
      <c r="AG30" s="42"/>
      <c r="AH30" s="42"/>
      <c r="AI30" s="42"/>
      <c r="AJ30" s="42"/>
      <c r="AK30" s="357">
        <f>ROUND(AW54, 2)</f>
        <v>0</v>
      </c>
      <c r="AL30" s="358"/>
      <c r="AM30" s="358"/>
      <c r="AN30" s="358"/>
      <c r="AO30" s="358"/>
      <c r="AP30" s="42"/>
      <c r="AQ30" s="42"/>
      <c r="AR30" s="43"/>
      <c r="BE30" s="347"/>
    </row>
    <row r="31" spans="1:71" s="3" customFormat="1" ht="14.4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59">
        <v>0.21</v>
      </c>
      <c r="M31" s="358"/>
      <c r="N31" s="358"/>
      <c r="O31" s="358"/>
      <c r="P31" s="358"/>
      <c r="Q31" s="42"/>
      <c r="R31" s="42"/>
      <c r="S31" s="42"/>
      <c r="T31" s="42"/>
      <c r="U31" s="42"/>
      <c r="V31" s="42"/>
      <c r="W31" s="357">
        <f>ROUND(BB54, 2)</f>
        <v>0</v>
      </c>
      <c r="X31" s="358"/>
      <c r="Y31" s="358"/>
      <c r="Z31" s="358"/>
      <c r="AA31" s="358"/>
      <c r="AB31" s="358"/>
      <c r="AC31" s="358"/>
      <c r="AD31" s="358"/>
      <c r="AE31" s="358"/>
      <c r="AF31" s="42"/>
      <c r="AG31" s="42"/>
      <c r="AH31" s="42"/>
      <c r="AI31" s="42"/>
      <c r="AJ31" s="42"/>
      <c r="AK31" s="357">
        <v>0</v>
      </c>
      <c r="AL31" s="358"/>
      <c r="AM31" s="358"/>
      <c r="AN31" s="358"/>
      <c r="AO31" s="358"/>
      <c r="AP31" s="42"/>
      <c r="AQ31" s="42"/>
      <c r="AR31" s="43"/>
      <c r="BE31" s="347"/>
    </row>
    <row r="32" spans="1:71" s="3" customFormat="1" ht="14.4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59">
        <v>0.12</v>
      </c>
      <c r="M32" s="358"/>
      <c r="N32" s="358"/>
      <c r="O32" s="358"/>
      <c r="P32" s="358"/>
      <c r="Q32" s="42"/>
      <c r="R32" s="42"/>
      <c r="S32" s="42"/>
      <c r="T32" s="42"/>
      <c r="U32" s="42"/>
      <c r="V32" s="42"/>
      <c r="W32" s="357">
        <f>ROUND(BC54, 2)</f>
        <v>0</v>
      </c>
      <c r="X32" s="358"/>
      <c r="Y32" s="358"/>
      <c r="Z32" s="358"/>
      <c r="AA32" s="358"/>
      <c r="AB32" s="358"/>
      <c r="AC32" s="358"/>
      <c r="AD32" s="358"/>
      <c r="AE32" s="358"/>
      <c r="AF32" s="42"/>
      <c r="AG32" s="42"/>
      <c r="AH32" s="42"/>
      <c r="AI32" s="42"/>
      <c r="AJ32" s="42"/>
      <c r="AK32" s="357">
        <v>0</v>
      </c>
      <c r="AL32" s="358"/>
      <c r="AM32" s="358"/>
      <c r="AN32" s="358"/>
      <c r="AO32" s="358"/>
      <c r="AP32" s="42"/>
      <c r="AQ32" s="42"/>
      <c r="AR32" s="43"/>
      <c r="BE32" s="347"/>
    </row>
    <row r="33" spans="1:57" s="3" customFormat="1" ht="14.4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59">
        <v>0</v>
      </c>
      <c r="M33" s="358"/>
      <c r="N33" s="358"/>
      <c r="O33" s="358"/>
      <c r="P33" s="358"/>
      <c r="Q33" s="42"/>
      <c r="R33" s="42"/>
      <c r="S33" s="42"/>
      <c r="T33" s="42"/>
      <c r="U33" s="42"/>
      <c r="V33" s="42"/>
      <c r="W33" s="357">
        <f>ROUND(BD54, 2)</f>
        <v>0</v>
      </c>
      <c r="X33" s="358"/>
      <c r="Y33" s="358"/>
      <c r="Z33" s="358"/>
      <c r="AA33" s="358"/>
      <c r="AB33" s="358"/>
      <c r="AC33" s="358"/>
      <c r="AD33" s="358"/>
      <c r="AE33" s="358"/>
      <c r="AF33" s="42"/>
      <c r="AG33" s="42"/>
      <c r="AH33" s="42"/>
      <c r="AI33" s="42"/>
      <c r="AJ33" s="42"/>
      <c r="AK33" s="357">
        <v>0</v>
      </c>
      <c r="AL33" s="358"/>
      <c r="AM33" s="358"/>
      <c r="AN33" s="358"/>
      <c r="AO33" s="358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63" t="s">
        <v>54</v>
      </c>
      <c r="Y35" s="361"/>
      <c r="Z35" s="361"/>
      <c r="AA35" s="361"/>
      <c r="AB35" s="361"/>
      <c r="AC35" s="46"/>
      <c r="AD35" s="46"/>
      <c r="AE35" s="46"/>
      <c r="AF35" s="46"/>
      <c r="AG35" s="46"/>
      <c r="AH35" s="46"/>
      <c r="AI35" s="46"/>
      <c r="AJ35" s="46"/>
      <c r="AK35" s="360">
        <f>SUM(AK26:AK33)</f>
        <v>0</v>
      </c>
      <c r="AL35" s="361"/>
      <c r="AM35" s="361"/>
      <c r="AN35" s="361"/>
      <c r="AO35" s="362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20250505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2" t="str">
        <f>K6</f>
        <v>Vodovod Tošovice II. Etapa</v>
      </c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343"/>
      <c r="AC45" s="343"/>
      <c r="AD45" s="343"/>
      <c r="AE45" s="343"/>
      <c r="AF45" s="343"/>
      <c r="AG45" s="343"/>
      <c r="AH45" s="343"/>
      <c r="AI45" s="343"/>
      <c r="AJ45" s="343"/>
      <c r="AK45" s="343"/>
      <c r="AL45" s="343"/>
      <c r="AM45" s="343"/>
      <c r="AN45" s="343"/>
      <c r="AO45" s="343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Odry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8" t="str">
        <f>IF(AN8= "","",AN8)</f>
        <v>5. 5. 2025</v>
      </c>
      <c r="AN47" s="368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Odry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69" t="str">
        <f>IF(E17="","",E17)</f>
        <v>Hydroelko, s.r.o.</v>
      </c>
      <c r="AN49" s="370"/>
      <c r="AO49" s="370"/>
      <c r="AP49" s="370"/>
      <c r="AQ49" s="37"/>
      <c r="AR49" s="40"/>
      <c r="AS49" s="371" t="s">
        <v>56</v>
      </c>
      <c r="AT49" s="37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69" t="str">
        <f>IF(E20="","",E20)</f>
        <v xml:space="preserve"> </v>
      </c>
      <c r="AN50" s="370"/>
      <c r="AO50" s="370"/>
      <c r="AP50" s="370"/>
      <c r="AQ50" s="37"/>
      <c r="AR50" s="40"/>
      <c r="AS50" s="373"/>
      <c r="AT50" s="37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75"/>
      <c r="AT51" s="37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8" t="s">
        <v>57</v>
      </c>
      <c r="D52" s="339"/>
      <c r="E52" s="339"/>
      <c r="F52" s="339"/>
      <c r="G52" s="339"/>
      <c r="H52" s="67"/>
      <c r="I52" s="341" t="s">
        <v>58</v>
      </c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67" t="s">
        <v>59</v>
      </c>
      <c r="AH52" s="339"/>
      <c r="AI52" s="339"/>
      <c r="AJ52" s="339"/>
      <c r="AK52" s="339"/>
      <c r="AL52" s="339"/>
      <c r="AM52" s="339"/>
      <c r="AN52" s="341" t="s">
        <v>60</v>
      </c>
      <c r="AO52" s="339"/>
      <c r="AP52" s="339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4">
        <f>ROUND(SUM(AG55:AG67),2)</f>
        <v>0</v>
      </c>
      <c r="AH54" s="344"/>
      <c r="AI54" s="344"/>
      <c r="AJ54" s="344"/>
      <c r="AK54" s="344"/>
      <c r="AL54" s="344"/>
      <c r="AM54" s="344"/>
      <c r="AN54" s="377">
        <f t="shared" ref="AN54:AN67" si="0">SUM(AG54,AT54)</f>
        <v>0</v>
      </c>
      <c r="AO54" s="377"/>
      <c r="AP54" s="377"/>
      <c r="AQ54" s="79" t="s">
        <v>19</v>
      </c>
      <c r="AR54" s="80"/>
      <c r="AS54" s="81">
        <f>ROUND(SUM(AS55:AS67),2)</f>
        <v>0</v>
      </c>
      <c r="AT54" s="82">
        <f t="shared" ref="AT54:AT67" si="1">ROUND(SUM(AV54:AW54),2)</f>
        <v>0</v>
      </c>
      <c r="AU54" s="83">
        <f>ROUND(SUM(AU55:AU67),5)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ROUND(SUM(AZ55:AZ67),2)</f>
        <v>0</v>
      </c>
      <c r="BA54" s="82">
        <f>ROUND(SUM(BA55:BA67),2)</f>
        <v>0</v>
      </c>
      <c r="BB54" s="82">
        <f>ROUND(SUM(BB55:BB67),2)</f>
        <v>0</v>
      </c>
      <c r="BC54" s="82">
        <f>ROUND(SUM(BC55:BC67),2)</f>
        <v>0</v>
      </c>
      <c r="BD54" s="84">
        <f>ROUND(SUM(BD55:BD67),2)</f>
        <v>0</v>
      </c>
      <c r="BS54" s="85" t="s">
        <v>75</v>
      </c>
      <c r="BT54" s="85" t="s">
        <v>76</v>
      </c>
      <c r="BU54" s="86" t="s">
        <v>77</v>
      </c>
      <c r="BV54" s="85" t="s">
        <v>78</v>
      </c>
      <c r="BW54" s="85" t="s">
        <v>5</v>
      </c>
      <c r="BX54" s="85" t="s">
        <v>79</v>
      </c>
      <c r="CL54" s="85" t="s">
        <v>19</v>
      </c>
    </row>
    <row r="55" spans="1:91" s="7" customFormat="1" ht="24.75" customHeight="1">
      <c r="A55" s="87" t="s">
        <v>80</v>
      </c>
      <c r="B55" s="88"/>
      <c r="C55" s="89"/>
      <c r="D55" s="340" t="s">
        <v>81</v>
      </c>
      <c r="E55" s="340"/>
      <c r="F55" s="340"/>
      <c r="G55" s="340"/>
      <c r="H55" s="340"/>
      <c r="I55" s="90"/>
      <c r="J55" s="340" t="s">
        <v>82</v>
      </c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40"/>
      <c r="W55" s="340"/>
      <c r="X55" s="340"/>
      <c r="Y55" s="340"/>
      <c r="Z55" s="340"/>
      <c r="AA55" s="340"/>
      <c r="AB55" s="340"/>
      <c r="AC55" s="340"/>
      <c r="AD55" s="340"/>
      <c r="AE55" s="340"/>
      <c r="AF55" s="340"/>
      <c r="AG55" s="365">
        <f>'01.1.5 - IO 01 - Vodovodn...'!J30</f>
        <v>0</v>
      </c>
      <c r="AH55" s="366"/>
      <c r="AI55" s="366"/>
      <c r="AJ55" s="366"/>
      <c r="AK55" s="366"/>
      <c r="AL55" s="366"/>
      <c r="AM55" s="366"/>
      <c r="AN55" s="365">
        <f t="shared" si="0"/>
        <v>0</v>
      </c>
      <c r="AO55" s="366"/>
      <c r="AP55" s="366"/>
      <c r="AQ55" s="91" t="s">
        <v>83</v>
      </c>
      <c r="AR55" s="92"/>
      <c r="AS55" s="93">
        <v>0</v>
      </c>
      <c r="AT55" s="94">
        <f t="shared" si="1"/>
        <v>0</v>
      </c>
      <c r="AU55" s="95">
        <f>'01.1.5 - IO 01 - Vodovodn...'!P91</f>
        <v>0</v>
      </c>
      <c r="AV55" s="94">
        <f>'01.1.5 - IO 01 - Vodovodn...'!J33</f>
        <v>0</v>
      </c>
      <c r="AW55" s="94">
        <f>'01.1.5 - IO 01 - Vodovodn...'!J34</f>
        <v>0</v>
      </c>
      <c r="AX55" s="94">
        <f>'01.1.5 - IO 01 - Vodovodn...'!J35</f>
        <v>0</v>
      </c>
      <c r="AY55" s="94">
        <f>'01.1.5 - IO 01 - Vodovodn...'!J36</f>
        <v>0</v>
      </c>
      <c r="AZ55" s="94">
        <f>'01.1.5 - IO 01 - Vodovodn...'!F33</f>
        <v>0</v>
      </c>
      <c r="BA55" s="94">
        <f>'01.1.5 - IO 01 - Vodovodn...'!F34</f>
        <v>0</v>
      </c>
      <c r="BB55" s="94">
        <f>'01.1.5 - IO 01 - Vodovodn...'!F35</f>
        <v>0</v>
      </c>
      <c r="BC55" s="94">
        <f>'01.1.5 - IO 01 - Vodovodn...'!F36</f>
        <v>0</v>
      </c>
      <c r="BD55" s="96">
        <f>'01.1.5 - IO 01 - Vodovodn...'!F37</f>
        <v>0</v>
      </c>
      <c r="BT55" s="97" t="s">
        <v>84</v>
      </c>
      <c r="BV55" s="97" t="s">
        <v>78</v>
      </c>
      <c r="BW55" s="97" t="s">
        <v>85</v>
      </c>
      <c r="BX55" s="97" t="s">
        <v>5</v>
      </c>
      <c r="CL55" s="97" t="s">
        <v>19</v>
      </c>
      <c r="CM55" s="97" t="s">
        <v>86</v>
      </c>
    </row>
    <row r="56" spans="1:91" s="7" customFormat="1" ht="37.5" customHeight="1">
      <c r="A56" s="87" t="s">
        <v>80</v>
      </c>
      <c r="B56" s="88"/>
      <c r="C56" s="89"/>
      <c r="D56" s="340" t="s">
        <v>87</v>
      </c>
      <c r="E56" s="340"/>
      <c r="F56" s="340"/>
      <c r="G56" s="340"/>
      <c r="H56" s="340"/>
      <c r="I56" s="90"/>
      <c r="J56" s="340" t="s">
        <v>88</v>
      </c>
      <c r="K56" s="340"/>
      <c r="L56" s="340"/>
      <c r="M56" s="340"/>
      <c r="N56" s="340"/>
      <c r="O56" s="340"/>
      <c r="P56" s="340"/>
      <c r="Q56" s="340"/>
      <c r="R56" s="340"/>
      <c r="S56" s="340"/>
      <c r="T56" s="340"/>
      <c r="U56" s="340"/>
      <c r="V56" s="340"/>
      <c r="W56" s="340"/>
      <c r="X56" s="340"/>
      <c r="Y56" s="340"/>
      <c r="Z56" s="340"/>
      <c r="AA56" s="340"/>
      <c r="AB56" s="340"/>
      <c r="AC56" s="340"/>
      <c r="AD56" s="340"/>
      <c r="AE56" s="340"/>
      <c r="AF56" s="340"/>
      <c r="AG56" s="365">
        <f>'01.1.6 - Komunikace v rám...'!J30</f>
        <v>0</v>
      </c>
      <c r="AH56" s="366"/>
      <c r="AI56" s="366"/>
      <c r="AJ56" s="366"/>
      <c r="AK56" s="366"/>
      <c r="AL56" s="366"/>
      <c r="AM56" s="366"/>
      <c r="AN56" s="365">
        <f t="shared" si="0"/>
        <v>0</v>
      </c>
      <c r="AO56" s="366"/>
      <c r="AP56" s="366"/>
      <c r="AQ56" s="91" t="s">
        <v>89</v>
      </c>
      <c r="AR56" s="92"/>
      <c r="AS56" s="93">
        <v>0</v>
      </c>
      <c r="AT56" s="94">
        <f t="shared" si="1"/>
        <v>0</v>
      </c>
      <c r="AU56" s="95">
        <f>'01.1.6 - Komunikace v rám...'!P88</f>
        <v>0</v>
      </c>
      <c r="AV56" s="94">
        <f>'01.1.6 - Komunikace v rám...'!J33</f>
        <v>0</v>
      </c>
      <c r="AW56" s="94">
        <f>'01.1.6 - Komunikace v rám...'!J34</f>
        <v>0</v>
      </c>
      <c r="AX56" s="94">
        <f>'01.1.6 - Komunikace v rám...'!J35</f>
        <v>0</v>
      </c>
      <c r="AY56" s="94">
        <f>'01.1.6 - Komunikace v rám...'!J36</f>
        <v>0</v>
      </c>
      <c r="AZ56" s="94">
        <f>'01.1.6 - Komunikace v rám...'!F33</f>
        <v>0</v>
      </c>
      <c r="BA56" s="94">
        <f>'01.1.6 - Komunikace v rám...'!F34</f>
        <v>0</v>
      </c>
      <c r="BB56" s="94">
        <f>'01.1.6 - Komunikace v rám...'!F35</f>
        <v>0</v>
      </c>
      <c r="BC56" s="94">
        <f>'01.1.6 - Komunikace v rám...'!F36</f>
        <v>0</v>
      </c>
      <c r="BD56" s="96">
        <f>'01.1.6 - Komunikace v rám...'!F37</f>
        <v>0</v>
      </c>
      <c r="BT56" s="97" t="s">
        <v>84</v>
      </c>
      <c r="BV56" s="97" t="s">
        <v>78</v>
      </c>
      <c r="BW56" s="97" t="s">
        <v>90</v>
      </c>
      <c r="BX56" s="97" t="s">
        <v>5</v>
      </c>
      <c r="CL56" s="97" t="s">
        <v>19</v>
      </c>
      <c r="CM56" s="97" t="s">
        <v>86</v>
      </c>
    </row>
    <row r="57" spans="1:91" s="7" customFormat="1" ht="24.75" customHeight="1">
      <c r="A57" s="87" t="s">
        <v>80</v>
      </c>
      <c r="B57" s="88"/>
      <c r="C57" s="89"/>
      <c r="D57" s="340" t="s">
        <v>91</v>
      </c>
      <c r="E57" s="340"/>
      <c r="F57" s="340"/>
      <c r="G57" s="340"/>
      <c r="H57" s="340"/>
      <c r="I57" s="90"/>
      <c r="J57" s="340" t="s">
        <v>92</v>
      </c>
      <c r="K57" s="340"/>
      <c r="L57" s="340"/>
      <c r="M57" s="340"/>
      <c r="N57" s="340"/>
      <c r="O57" s="340"/>
      <c r="P57" s="340"/>
      <c r="Q57" s="340"/>
      <c r="R57" s="340"/>
      <c r="S57" s="340"/>
      <c r="T57" s="340"/>
      <c r="U57" s="340"/>
      <c r="V57" s="340"/>
      <c r="W57" s="340"/>
      <c r="X57" s="340"/>
      <c r="Y57" s="340"/>
      <c r="Z57" s="340"/>
      <c r="AA57" s="340"/>
      <c r="AB57" s="340"/>
      <c r="AC57" s="340"/>
      <c r="AD57" s="340"/>
      <c r="AE57" s="340"/>
      <c r="AF57" s="340"/>
      <c r="AG57" s="365">
        <f>'01.1.7 - IO 01 - Vodovodn...'!J30</f>
        <v>0</v>
      </c>
      <c r="AH57" s="366"/>
      <c r="AI57" s="366"/>
      <c r="AJ57" s="366"/>
      <c r="AK57" s="366"/>
      <c r="AL57" s="366"/>
      <c r="AM57" s="366"/>
      <c r="AN57" s="365">
        <f t="shared" si="0"/>
        <v>0</v>
      </c>
      <c r="AO57" s="366"/>
      <c r="AP57" s="366"/>
      <c r="AQ57" s="91" t="s">
        <v>83</v>
      </c>
      <c r="AR57" s="92"/>
      <c r="AS57" s="93">
        <v>0</v>
      </c>
      <c r="AT57" s="94">
        <f t="shared" si="1"/>
        <v>0</v>
      </c>
      <c r="AU57" s="95">
        <f>'01.1.7 - IO 01 - Vodovodn...'!P93</f>
        <v>0</v>
      </c>
      <c r="AV57" s="94">
        <f>'01.1.7 - IO 01 - Vodovodn...'!J33</f>
        <v>0</v>
      </c>
      <c r="AW57" s="94">
        <f>'01.1.7 - IO 01 - Vodovodn...'!J34</f>
        <v>0</v>
      </c>
      <c r="AX57" s="94">
        <f>'01.1.7 - IO 01 - Vodovodn...'!J35</f>
        <v>0</v>
      </c>
      <c r="AY57" s="94">
        <f>'01.1.7 - IO 01 - Vodovodn...'!J36</f>
        <v>0</v>
      </c>
      <c r="AZ57" s="94">
        <f>'01.1.7 - IO 01 - Vodovodn...'!F33</f>
        <v>0</v>
      </c>
      <c r="BA57" s="94">
        <f>'01.1.7 - IO 01 - Vodovodn...'!F34</f>
        <v>0</v>
      </c>
      <c r="BB57" s="94">
        <f>'01.1.7 - IO 01 - Vodovodn...'!F35</f>
        <v>0</v>
      </c>
      <c r="BC57" s="94">
        <f>'01.1.7 - IO 01 - Vodovodn...'!F36</f>
        <v>0</v>
      </c>
      <c r="BD57" s="96">
        <f>'01.1.7 - IO 01 - Vodovodn...'!F37</f>
        <v>0</v>
      </c>
      <c r="BT57" s="97" t="s">
        <v>84</v>
      </c>
      <c r="BV57" s="97" t="s">
        <v>78</v>
      </c>
      <c r="BW57" s="97" t="s">
        <v>93</v>
      </c>
      <c r="BX57" s="97" t="s">
        <v>5</v>
      </c>
      <c r="CL57" s="97" t="s">
        <v>19</v>
      </c>
      <c r="CM57" s="97" t="s">
        <v>86</v>
      </c>
    </row>
    <row r="58" spans="1:91" s="7" customFormat="1" ht="24.75" customHeight="1">
      <c r="A58" s="87" t="s">
        <v>80</v>
      </c>
      <c r="B58" s="88"/>
      <c r="C58" s="89"/>
      <c r="D58" s="340" t="s">
        <v>94</v>
      </c>
      <c r="E58" s="340"/>
      <c r="F58" s="340"/>
      <c r="G58" s="340"/>
      <c r="H58" s="340"/>
      <c r="I58" s="90"/>
      <c r="J58" s="340" t="s">
        <v>95</v>
      </c>
      <c r="K58" s="340"/>
      <c r="L58" s="340"/>
      <c r="M58" s="340"/>
      <c r="N58" s="340"/>
      <c r="O58" s="340"/>
      <c r="P58" s="340"/>
      <c r="Q58" s="340"/>
      <c r="R58" s="340"/>
      <c r="S58" s="340"/>
      <c r="T58" s="340"/>
      <c r="U58" s="340"/>
      <c r="V58" s="340"/>
      <c r="W58" s="340"/>
      <c r="X58" s="340"/>
      <c r="Y58" s="340"/>
      <c r="Z58" s="340"/>
      <c r="AA58" s="340"/>
      <c r="AB58" s="340"/>
      <c r="AC58" s="340"/>
      <c r="AD58" s="340"/>
      <c r="AE58" s="340"/>
      <c r="AF58" s="340"/>
      <c r="AG58" s="365">
        <f>'01.2.1 - IO 02 - Distribu...'!J30</f>
        <v>0</v>
      </c>
      <c r="AH58" s="366"/>
      <c r="AI58" s="366"/>
      <c r="AJ58" s="366"/>
      <c r="AK58" s="366"/>
      <c r="AL58" s="366"/>
      <c r="AM58" s="366"/>
      <c r="AN58" s="365">
        <f t="shared" si="0"/>
        <v>0</v>
      </c>
      <c r="AO58" s="366"/>
      <c r="AP58" s="366"/>
      <c r="AQ58" s="91" t="s">
        <v>83</v>
      </c>
      <c r="AR58" s="92"/>
      <c r="AS58" s="93">
        <v>0</v>
      </c>
      <c r="AT58" s="94">
        <f t="shared" si="1"/>
        <v>0</v>
      </c>
      <c r="AU58" s="95">
        <f>'01.2.1 - IO 02 - Distribu...'!P94</f>
        <v>0</v>
      </c>
      <c r="AV58" s="94">
        <f>'01.2.1 - IO 02 - Distribu...'!J33</f>
        <v>0</v>
      </c>
      <c r="AW58" s="94">
        <f>'01.2.1 - IO 02 - Distribu...'!J34</f>
        <v>0</v>
      </c>
      <c r="AX58" s="94">
        <f>'01.2.1 - IO 02 - Distribu...'!J35</f>
        <v>0</v>
      </c>
      <c r="AY58" s="94">
        <f>'01.2.1 - IO 02 - Distribu...'!J36</f>
        <v>0</v>
      </c>
      <c r="AZ58" s="94">
        <f>'01.2.1 - IO 02 - Distribu...'!F33</f>
        <v>0</v>
      </c>
      <c r="BA58" s="94">
        <f>'01.2.1 - IO 02 - Distribu...'!F34</f>
        <v>0</v>
      </c>
      <c r="BB58" s="94">
        <f>'01.2.1 - IO 02 - Distribu...'!F35</f>
        <v>0</v>
      </c>
      <c r="BC58" s="94">
        <f>'01.2.1 - IO 02 - Distribu...'!F36</f>
        <v>0</v>
      </c>
      <c r="BD58" s="96">
        <f>'01.2.1 - IO 02 - Distribu...'!F37</f>
        <v>0</v>
      </c>
      <c r="BT58" s="97" t="s">
        <v>84</v>
      </c>
      <c r="BV58" s="97" t="s">
        <v>78</v>
      </c>
      <c r="BW58" s="97" t="s">
        <v>96</v>
      </c>
      <c r="BX58" s="97" t="s">
        <v>5</v>
      </c>
      <c r="CL58" s="97" t="s">
        <v>19</v>
      </c>
      <c r="CM58" s="97" t="s">
        <v>86</v>
      </c>
    </row>
    <row r="59" spans="1:91" s="7" customFormat="1" ht="24.75" customHeight="1">
      <c r="A59" s="87" t="s">
        <v>80</v>
      </c>
      <c r="B59" s="88"/>
      <c r="C59" s="89"/>
      <c r="D59" s="340" t="s">
        <v>97</v>
      </c>
      <c r="E59" s="340"/>
      <c r="F59" s="340"/>
      <c r="G59" s="340"/>
      <c r="H59" s="340"/>
      <c r="I59" s="90"/>
      <c r="J59" s="340" t="s">
        <v>98</v>
      </c>
      <c r="K59" s="340"/>
      <c r="L59" s="340"/>
      <c r="M59" s="340"/>
      <c r="N59" s="340"/>
      <c r="O59" s="340"/>
      <c r="P59" s="340"/>
      <c r="Q59" s="340"/>
      <c r="R59" s="340"/>
      <c r="S59" s="340"/>
      <c r="T59" s="340"/>
      <c r="U59" s="340"/>
      <c r="V59" s="340"/>
      <c r="W59" s="340"/>
      <c r="X59" s="340"/>
      <c r="Y59" s="340"/>
      <c r="Z59" s="340"/>
      <c r="AA59" s="340"/>
      <c r="AB59" s="340"/>
      <c r="AC59" s="340"/>
      <c r="AD59" s="340"/>
      <c r="AE59" s="340"/>
      <c r="AF59" s="340"/>
      <c r="AG59" s="365">
        <f>'01.2.2 - IO 02 - Distribu...'!J30</f>
        <v>0</v>
      </c>
      <c r="AH59" s="366"/>
      <c r="AI59" s="366"/>
      <c r="AJ59" s="366"/>
      <c r="AK59" s="366"/>
      <c r="AL59" s="366"/>
      <c r="AM59" s="366"/>
      <c r="AN59" s="365">
        <f t="shared" si="0"/>
        <v>0</v>
      </c>
      <c r="AO59" s="366"/>
      <c r="AP59" s="366"/>
      <c r="AQ59" s="91" t="s">
        <v>89</v>
      </c>
      <c r="AR59" s="92"/>
      <c r="AS59" s="93">
        <v>0</v>
      </c>
      <c r="AT59" s="94">
        <f t="shared" si="1"/>
        <v>0</v>
      </c>
      <c r="AU59" s="95">
        <f>'01.2.2 - IO 02 - Distribu...'!P89</f>
        <v>0</v>
      </c>
      <c r="AV59" s="94">
        <f>'01.2.2 - IO 02 - Distribu...'!J33</f>
        <v>0</v>
      </c>
      <c r="AW59" s="94">
        <f>'01.2.2 - IO 02 - Distribu...'!J34</f>
        <v>0</v>
      </c>
      <c r="AX59" s="94">
        <f>'01.2.2 - IO 02 - Distribu...'!J35</f>
        <v>0</v>
      </c>
      <c r="AY59" s="94">
        <f>'01.2.2 - IO 02 - Distribu...'!J36</f>
        <v>0</v>
      </c>
      <c r="AZ59" s="94">
        <f>'01.2.2 - IO 02 - Distribu...'!F33</f>
        <v>0</v>
      </c>
      <c r="BA59" s="94">
        <f>'01.2.2 - IO 02 - Distribu...'!F34</f>
        <v>0</v>
      </c>
      <c r="BB59" s="94">
        <f>'01.2.2 - IO 02 - Distribu...'!F35</f>
        <v>0</v>
      </c>
      <c r="BC59" s="94">
        <f>'01.2.2 - IO 02 - Distribu...'!F36</f>
        <v>0</v>
      </c>
      <c r="BD59" s="96">
        <f>'01.2.2 - IO 02 - Distribu...'!F37</f>
        <v>0</v>
      </c>
      <c r="BT59" s="97" t="s">
        <v>84</v>
      </c>
      <c r="BV59" s="97" t="s">
        <v>78</v>
      </c>
      <c r="BW59" s="97" t="s">
        <v>99</v>
      </c>
      <c r="BX59" s="97" t="s">
        <v>5</v>
      </c>
      <c r="CL59" s="97" t="s">
        <v>19</v>
      </c>
      <c r="CM59" s="97" t="s">
        <v>86</v>
      </c>
    </row>
    <row r="60" spans="1:91" s="7" customFormat="1" ht="24.75" customHeight="1">
      <c r="A60" s="87" t="s">
        <v>80</v>
      </c>
      <c r="B60" s="88"/>
      <c r="C60" s="89"/>
      <c r="D60" s="340" t="s">
        <v>100</v>
      </c>
      <c r="E60" s="340"/>
      <c r="F60" s="340"/>
      <c r="G60" s="340"/>
      <c r="H60" s="340"/>
      <c r="I60" s="90"/>
      <c r="J60" s="340" t="s">
        <v>101</v>
      </c>
      <c r="K60" s="340"/>
      <c r="L60" s="340"/>
      <c r="M60" s="340"/>
      <c r="N60" s="340"/>
      <c r="O60" s="340"/>
      <c r="P60" s="340"/>
      <c r="Q60" s="340"/>
      <c r="R60" s="340"/>
      <c r="S60" s="340"/>
      <c r="T60" s="340"/>
      <c r="U60" s="340"/>
      <c r="V60" s="340"/>
      <c r="W60" s="340"/>
      <c r="X60" s="340"/>
      <c r="Y60" s="340"/>
      <c r="Z60" s="340"/>
      <c r="AA60" s="340"/>
      <c r="AB60" s="340"/>
      <c r="AC60" s="340"/>
      <c r="AD60" s="340"/>
      <c r="AE60" s="340"/>
      <c r="AF60" s="340"/>
      <c r="AG60" s="365">
        <f>'01.2.3 - IO 02 - Distribu...'!J30</f>
        <v>0</v>
      </c>
      <c r="AH60" s="366"/>
      <c r="AI60" s="366"/>
      <c r="AJ60" s="366"/>
      <c r="AK60" s="366"/>
      <c r="AL60" s="366"/>
      <c r="AM60" s="366"/>
      <c r="AN60" s="365">
        <f t="shared" si="0"/>
        <v>0</v>
      </c>
      <c r="AO60" s="366"/>
      <c r="AP60" s="366"/>
      <c r="AQ60" s="91" t="s">
        <v>83</v>
      </c>
      <c r="AR60" s="92"/>
      <c r="AS60" s="93">
        <v>0</v>
      </c>
      <c r="AT60" s="94">
        <f t="shared" si="1"/>
        <v>0</v>
      </c>
      <c r="AU60" s="95">
        <f>'01.2.3 - IO 02 - Distribu...'!P88</f>
        <v>0</v>
      </c>
      <c r="AV60" s="94">
        <f>'01.2.3 - IO 02 - Distribu...'!J33</f>
        <v>0</v>
      </c>
      <c r="AW60" s="94">
        <f>'01.2.3 - IO 02 - Distribu...'!J34</f>
        <v>0</v>
      </c>
      <c r="AX60" s="94">
        <f>'01.2.3 - IO 02 - Distribu...'!J35</f>
        <v>0</v>
      </c>
      <c r="AY60" s="94">
        <f>'01.2.3 - IO 02 - Distribu...'!J36</f>
        <v>0</v>
      </c>
      <c r="AZ60" s="94">
        <f>'01.2.3 - IO 02 - Distribu...'!F33</f>
        <v>0</v>
      </c>
      <c r="BA60" s="94">
        <f>'01.2.3 - IO 02 - Distribu...'!F34</f>
        <v>0</v>
      </c>
      <c r="BB60" s="94">
        <f>'01.2.3 - IO 02 - Distribu...'!F35</f>
        <v>0</v>
      </c>
      <c r="BC60" s="94">
        <f>'01.2.3 - IO 02 - Distribu...'!F36</f>
        <v>0</v>
      </c>
      <c r="BD60" s="96">
        <f>'01.2.3 - IO 02 - Distribu...'!F37</f>
        <v>0</v>
      </c>
      <c r="BT60" s="97" t="s">
        <v>84</v>
      </c>
      <c r="BV60" s="97" t="s">
        <v>78</v>
      </c>
      <c r="BW60" s="97" t="s">
        <v>102</v>
      </c>
      <c r="BX60" s="97" t="s">
        <v>5</v>
      </c>
      <c r="CL60" s="97" t="s">
        <v>19</v>
      </c>
      <c r="CM60" s="97" t="s">
        <v>86</v>
      </c>
    </row>
    <row r="61" spans="1:91" s="7" customFormat="1" ht="24.75" customHeight="1">
      <c r="A61" s="87" t="s">
        <v>80</v>
      </c>
      <c r="B61" s="88"/>
      <c r="C61" s="89"/>
      <c r="D61" s="340" t="s">
        <v>103</v>
      </c>
      <c r="E61" s="340"/>
      <c r="F61" s="340"/>
      <c r="G61" s="340"/>
      <c r="H61" s="340"/>
      <c r="I61" s="90"/>
      <c r="J61" s="340" t="s">
        <v>104</v>
      </c>
      <c r="K61" s="340"/>
      <c r="L61" s="340"/>
      <c r="M61" s="340"/>
      <c r="N61" s="340"/>
      <c r="O61" s="340"/>
      <c r="P61" s="340"/>
      <c r="Q61" s="340"/>
      <c r="R61" s="340"/>
      <c r="S61" s="340"/>
      <c r="T61" s="340"/>
      <c r="U61" s="340"/>
      <c r="V61" s="340"/>
      <c r="W61" s="340"/>
      <c r="X61" s="340"/>
      <c r="Y61" s="340"/>
      <c r="Z61" s="340"/>
      <c r="AA61" s="340"/>
      <c r="AB61" s="340"/>
      <c r="AC61" s="340"/>
      <c r="AD61" s="340"/>
      <c r="AE61" s="340"/>
      <c r="AF61" s="340"/>
      <c r="AG61" s="365">
        <f>'01.2.4 - IO 02 - Distribu...'!J30</f>
        <v>0</v>
      </c>
      <c r="AH61" s="366"/>
      <c r="AI61" s="366"/>
      <c r="AJ61" s="366"/>
      <c r="AK61" s="366"/>
      <c r="AL61" s="366"/>
      <c r="AM61" s="366"/>
      <c r="AN61" s="365">
        <f t="shared" si="0"/>
        <v>0</v>
      </c>
      <c r="AO61" s="366"/>
      <c r="AP61" s="366"/>
      <c r="AQ61" s="91" t="s">
        <v>83</v>
      </c>
      <c r="AR61" s="92"/>
      <c r="AS61" s="93">
        <v>0</v>
      </c>
      <c r="AT61" s="94">
        <f t="shared" si="1"/>
        <v>0</v>
      </c>
      <c r="AU61" s="95">
        <f>'01.2.4 - IO 02 - Distribu...'!P89</f>
        <v>0</v>
      </c>
      <c r="AV61" s="94">
        <f>'01.2.4 - IO 02 - Distribu...'!J33</f>
        <v>0</v>
      </c>
      <c r="AW61" s="94">
        <f>'01.2.4 - IO 02 - Distribu...'!J34</f>
        <v>0</v>
      </c>
      <c r="AX61" s="94">
        <f>'01.2.4 - IO 02 - Distribu...'!J35</f>
        <v>0</v>
      </c>
      <c r="AY61" s="94">
        <f>'01.2.4 - IO 02 - Distribu...'!J36</f>
        <v>0</v>
      </c>
      <c r="AZ61" s="94">
        <f>'01.2.4 - IO 02 - Distribu...'!F33</f>
        <v>0</v>
      </c>
      <c r="BA61" s="94">
        <f>'01.2.4 - IO 02 - Distribu...'!F34</f>
        <v>0</v>
      </c>
      <c r="BB61" s="94">
        <f>'01.2.4 - IO 02 - Distribu...'!F35</f>
        <v>0</v>
      </c>
      <c r="BC61" s="94">
        <f>'01.2.4 - IO 02 - Distribu...'!F36</f>
        <v>0</v>
      </c>
      <c r="BD61" s="96">
        <f>'01.2.4 - IO 02 - Distribu...'!F37</f>
        <v>0</v>
      </c>
      <c r="BT61" s="97" t="s">
        <v>84</v>
      </c>
      <c r="BV61" s="97" t="s">
        <v>78</v>
      </c>
      <c r="BW61" s="97" t="s">
        <v>105</v>
      </c>
      <c r="BX61" s="97" t="s">
        <v>5</v>
      </c>
      <c r="CL61" s="97" t="s">
        <v>19</v>
      </c>
      <c r="CM61" s="97" t="s">
        <v>86</v>
      </c>
    </row>
    <row r="62" spans="1:91" s="7" customFormat="1" ht="24.75" customHeight="1">
      <c r="A62" s="87" t="s">
        <v>80</v>
      </c>
      <c r="B62" s="88"/>
      <c r="C62" s="89"/>
      <c r="D62" s="340" t="s">
        <v>106</v>
      </c>
      <c r="E62" s="340"/>
      <c r="F62" s="340"/>
      <c r="G62" s="340"/>
      <c r="H62" s="340"/>
      <c r="I62" s="90"/>
      <c r="J62" s="340" t="s">
        <v>107</v>
      </c>
      <c r="K62" s="340"/>
      <c r="L62" s="340"/>
      <c r="M62" s="340"/>
      <c r="N62" s="340"/>
      <c r="O62" s="340"/>
      <c r="P62" s="340"/>
      <c r="Q62" s="340"/>
      <c r="R62" s="340"/>
      <c r="S62" s="340"/>
      <c r="T62" s="340"/>
      <c r="U62" s="340"/>
      <c r="V62" s="340"/>
      <c r="W62" s="340"/>
      <c r="X62" s="340"/>
      <c r="Y62" s="340"/>
      <c r="Z62" s="340"/>
      <c r="AA62" s="340"/>
      <c r="AB62" s="340"/>
      <c r="AC62" s="340"/>
      <c r="AD62" s="340"/>
      <c r="AE62" s="340"/>
      <c r="AF62" s="340"/>
      <c r="AG62" s="365">
        <f>'02.1.3 - SO 01 - Stavební...'!J30</f>
        <v>0</v>
      </c>
      <c r="AH62" s="366"/>
      <c r="AI62" s="366"/>
      <c r="AJ62" s="366"/>
      <c r="AK62" s="366"/>
      <c r="AL62" s="366"/>
      <c r="AM62" s="366"/>
      <c r="AN62" s="365">
        <f t="shared" si="0"/>
        <v>0</v>
      </c>
      <c r="AO62" s="366"/>
      <c r="AP62" s="366"/>
      <c r="AQ62" s="91" t="s">
        <v>89</v>
      </c>
      <c r="AR62" s="92"/>
      <c r="AS62" s="93">
        <v>0</v>
      </c>
      <c r="AT62" s="94">
        <f t="shared" si="1"/>
        <v>0</v>
      </c>
      <c r="AU62" s="95">
        <f>'02.1.3 - SO 01 - Stavební...'!P81</f>
        <v>0</v>
      </c>
      <c r="AV62" s="94">
        <f>'02.1.3 - SO 01 - Stavební...'!J33</f>
        <v>0</v>
      </c>
      <c r="AW62" s="94">
        <f>'02.1.3 - SO 01 - Stavební...'!J34</f>
        <v>0</v>
      </c>
      <c r="AX62" s="94">
        <f>'02.1.3 - SO 01 - Stavební...'!J35</f>
        <v>0</v>
      </c>
      <c r="AY62" s="94">
        <f>'02.1.3 - SO 01 - Stavební...'!J36</f>
        <v>0</v>
      </c>
      <c r="AZ62" s="94">
        <f>'02.1.3 - SO 01 - Stavební...'!F33</f>
        <v>0</v>
      </c>
      <c r="BA62" s="94">
        <f>'02.1.3 - SO 01 - Stavební...'!F34</f>
        <v>0</v>
      </c>
      <c r="BB62" s="94">
        <f>'02.1.3 - SO 01 - Stavební...'!F35</f>
        <v>0</v>
      </c>
      <c r="BC62" s="94">
        <f>'02.1.3 - SO 01 - Stavební...'!F36</f>
        <v>0</v>
      </c>
      <c r="BD62" s="96">
        <f>'02.1.3 - SO 01 - Stavební...'!F37</f>
        <v>0</v>
      </c>
      <c r="BT62" s="97" t="s">
        <v>84</v>
      </c>
      <c r="BV62" s="97" t="s">
        <v>78</v>
      </c>
      <c r="BW62" s="97" t="s">
        <v>108</v>
      </c>
      <c r="BX62" s="97" t="s">
        <v>5</v>
      </c>
      <c r="CL62" s="97" t="s">
        <v>19</v>
      </c>
      <c r="CM62" s="97" t="s">
        <v>86</v>
      </c>
    </row>
    <row r="63" spans="1:91" s="7" customFormat="1" ht="24.75" customHeight="1">
      <c r="A63" s="87" t="s">
        <v>80</v>
      </c>
      <c r="B63" s="88"/>
      <c r="C63" s="89"/>
      <c r="D63" s="340" t="s">
        <v>109</v>
      </c>
      <c r="E63" s="340"/>
      <c r="F63" s="340"/>
      <c r="G63" s="340"/>
      <c r="H63" s="340"/>
      <c r="I63" s="90"/>
      <c r="J63" s="340" t="s">
        <v>110</v>
      </c>
      <c r="K63" s="340"/>
      <c r="L63" s="340"/>
      <c r="M63" s="340"/>
      <c r="N63" s="340"/>
      <c r="O63" s="340"/>
      <c r="P63" s="340"/>
      <c r="Q63" s="340"/>
      <c r="R63" s="340"/>
      <c r="S63" s="340"/>
      <c r="T63" s="340"/>
      <c r="U63" s="340"/>
      <c r="V63" s="340"/>
      <c r="W63" s="340"/>
      <c r="X63" s="340"/>
      <c r="Y63" s="340"/>
      <c r="Z63" s="340"/>
      <c r="AA63" s="340"/>
      <c r="AB63" s="340"/>
      <c r="AC63" s="340"/>
      <c r="AD63" s="340"/>
      <c r="AE63" s="340"/>
      <c r="AF63" s="340"/>
      <c r="AG63" s="365">
        <f>'02.2.1 - SO 02 - Stavební...'!J30</f>
        <v>0</v>
      </c>
      <c r="AH63" s="366"/>
      <c r="AI63" s="366"/>
      <c r="AJ63" s="366"/>
      <c r="AK63" s="366"/>
      <c r="AL63" s="366"/>
      <c r="AM63" s="366"/>
      <c r="AN63" s="365">
        <f t="shared" si="0"/>
        <v>0</v>
      </c>
      <c r="AO63" s="366"/>
      <c r="AP63" s="366"/>
      <c r="AQ63" s="91" t="s">
        <v>89</v>
      </c>
      <c r="AR63" s="92"/>
      <c r="AS63" s="93">
        <v>0</v>
      </c>
      <c r="AT63" s="94">
        <f t="shared" si="1"/>
        <v>0</v>
      </c>
      <c r="AU63" s="95">
        <f>'02.2.1 - SO 02 - Stavební...'!P93</f>
        <v>0</v>
      </c>
      <c r="AV63" s="94">
        <f>'02.2.1 - SO 02 - Stavební...'!J33</f>
        <v>0</v>
      </c>
      <c r="AW63" s="94">
        <f>'02.2.1 - SO 02 - Stavební...'!J34</f>
        <v>0</v>
      </c>
      <c r="AX63" s="94">
        <f>'02.2.1 - SO 02 - Stavební...'!J35</f>
        <v>0</v>
      </c>
      <c r="AY63" s="94">
        <f>'02.2.1 - SO 02 - Stavební...'!J36</f>
        <v>0</v>
      </c>
      <c r="AZ63" s="94">
        <f>'02.2.1 - SO 02 - Stavební...'!F33</f>
        <v>0</v>
      </c>
      <c r="BA63" s="94">
        <f>'02.2.1 - SO 02 - Stavební...'!F34</f>
        <v>0</v>
      </c>
      <c r="BB63" s="94">
        <f>'02.2.1 - SO 02 - Stavební...'!F35</f>
        <v>0</v>
      </c>
      <c r="BC63" s="94">
        <f>'02.2.1 - SO 02 - Stavební...'!F36</f>
        <v>0</v>
      </c>
      <c r="BD63" s="96">
        <f>'02.2.1 - SO 02 - Stavební...'!F37</f>
        <v>0</v>
      </c>
      <c r="BT63" s="97" t="s">
        <v>84</v>
      </c>
      <c r="BV63" s="97" t="s">
        <v>78</v>
      </c>
      <c r="BW63" s="97" t="s">
        <v>111</v>
      </c>
      <c r="BX63" s="97" t="s">
        <v>5</v>
      </c>
      <c r="CL63" s="97" t="s">
        <v>19</v>
      </c>
      <c r="CM63" s="97" t="s">
        <v>86</v>
      </c>
    </row>
    <row r="64" spans="1:91" s="7" customFormat="1" ht="24.75" customHeight="1">
      <c r="A64" s="87" t="s">
        <v>80</v>
      </c>
      <c r="B64" s="88"/>
      <c r="C64" s="89"/>
      <c r="D64" s="340" t="s">
        <v>112</v>
      </c>
      <c r="E64" s="340"/>
      <c r="F64" s="340"/>
      <c r="G64" s="340"/>
      <c r="H64" s="340"/>
      <c r="I64" s="90"/>
      <c r="J64" s="340" t="s">
        <v>113</v>
      </c>
      <c r="K64" s="340"/>
      <c r="L64" s="340"/>
      <c r="M64" s="340"/>
      <c r="N64" s="340"/>
      <c r="O64" s="340"/>
      <c r="P64" s="340"/>
      <c r="Q64" s="340"/>
      <c r="R64" s="340"/>
      <c r="S64" s="340"/>
      <c r="T64" s="340"/>
      <c r="U64" s="340"/>
      <c r="V64" s="340"/>
      <c r="W64" s="340"/>
      <c r="X64" s="340"/>
      <c r="Y64" s="340"/>
      <c r="Z64" s="340"/>
      <c r="AA64" s="340"/>
      <c r="AB64" s="340"/>
      <c r="AC64" s="340"/>
      <c r="AD64" s="340"/>
      <c r="AE64" s="340"/>
      <c r="AF64" s="340"/>
      <c r="AG64" s="365">
        <f>'02.2.2 - SO 02 - Stavební...'!J30</f>
        <v>0</v>
      </c>
      <c r="AH64" s="366"/>
      <c r="AI64" s="366"/>
      <c r="AJ64" s="366"/>
      <c r="AK64" s="366"/>
      <c r="AL64" s="366"/>
      <c r="AM64" s="366"/>
      <c r="AN64" s="365">
        <f t="shared" si="0"/>
        <v>0</v>
      </c>
      <c r="AO64" s="366"/>
      <c r="AP64" s="366"/>
      <c r="AQ64" s="91" t="s">
        <v>89</v>
      </c>
      <c r="AR64" s="92"/>
      <c r="AS64" s="93">
        <v>0</v>
      </c>
      <c r="AT64" s="94">
        <f t="shared" si="1"/>
        <v>0</v>
      </c>
      <c r="AU64" s="95">
        <f>'02.2.2 - SO 02 - Stavební...'!P95</f>
        <v>0</v>
      </c>
      <c r="AV64" s="94">
        <f>'02.2.2 - SO 02 - Stavební...'!J33</f>
        <v>0</v>
      </c>
      <c r="AW64" s="94">
        <f>'02.2.2 - SO 02 - Stavební...'!J34</f>
        <v>0</v>
      </c>
      <c r="AX64" s="94">
        <f>'02.2.2 - SO 02 - Stavební...'!J35</f>
        <v>0</v>
      </c>
      <c r="AY64" s="94">
        <f>'02.2.2 - SO 02 - Stavební...'!J36</f>
        <v>0</v>
      </c>
      <c r="AZ64" s="94">
        <f>'02.2.2 - SO 02 - Stavební...'!F33</f>
        <v>0</v>
      </c>
      <c r="BA64" s="94">
        <f>'02.2.2 - SO 02 - Stavební...'!F34</f>
        <v>0</v>
      </c>
      <c r="BB64" s="94">
        <f>'02.2.2 - SO 02 - Stavební...'!F35</f>
        <v>0</v>
      </c>
      <c r="BC64" s="94">
        <f>'02.2.2 - SO 02 - Stavební...'!F36</f>
        <v>0</v>
      </c>
      <c r="BD64" s="96">
        <f>'02.2.2 - SO 02 - Stavební...'!F37</f>
        <v>0</v>
      </c>
      <c r="BT64" s="97" t="s">
        <v>84</v>
      </c>
      <c r="BV64" s="97" t="s">
        <v>78</v>
      </c>
      <c r="BW64" s="97" t="s">
        <v>114</v>
      </c>
      <c r="BX64" s="97" t="s">
        <v>5</v>
      </c>
      <c r="CL64" s="97" t="s">
        <v>19</v>
      </c>
      <c r="CM64" s="97" t="s">
        <v>86</v>
      </c>
    </row>
    <row r="65" spans="1:91" s="7" customFormat="1" ht="24.75" customHeight="1">
      <c r="A65" s="87" t="s">
        <v>80</v>
      </c>
      <c r="B65" s="88"/>
      <c r="C65" s="89"/>
      <c r="D65" s="340" t="s">
        <v>115</v>
      </c>
      <c r="E65" s="340"/>
      <c r="F65" s="340"/>
      <c r="G65" s="340"/>
      <c r="H65" s="340"/>
      <c r="I65" s="90"/>
      <c r="J65" s="340" t="s">
        <v>116</v>
      </c>
      <c r="K65" s="340"/>
      <c r="L65" s="340"/>
      <c r="M65" s="340"/>
      <c r="N65" s="340"/>
      <c r="O65" s="340"/>
      <c r="P65" s="340"/>
      <c r="Q65" s="340"/>
      <c r="R65" s="340"/>
      <c r="S65" s="340"/>
      <c r="T65" s="340"/>
      <c r="U65" s="340"/>
      <c r="V65" s="340"/>
      <c r="W65" s="340"/>
      <c r="X65" s="340"/>
      <c r="Y65" s="340"/>
      <c r="Z65" s="340"/>
      <c r="AA65" s="340"/>
      <c r="AB65" s="340"/>
      <c r="AC65" s="340"/>
      <c r="AD65" s="340"/>
      <c r="AE65" s="340"/>
      <c r="AF65" s="340"/>
      <c r="AG65" s="365">
        <f>'02.2.3 - SO 02 - Stavební...'!J30</f>
        <v>0</v>
      </c>
      <c r="AH65" s="366"/>
      <c r="AI65" s="366"/>
      <c r="AJ65" s="366"/>
      <c r="AK65" s="366"/>
      <c r="AL65" s="366"/>
      <c r="AM65" s="366"/>
      <c r="AN65" s="365">
        <f t="shared" si="0"/>
        <v>0</v>
      </c>
      <c r="AO65" s="366"/>
      <c r="AP65" s="366"/>
      <c r="AQ65" s="91" t="s">
        <v>89</v>
      </c>
      <c r="AR65" s="92"/>
      <c r="AS65" s="93">
        <v>0</v>
      </c>
      <c r="AT65" s="94">
        <f t="shared" si="1"/>
        <v>0</v>
      </c>
      <c r="AU65" s="95">
        <f>'02.2.3 - SO 02 - Stavební...'!P90</f>
        <v>0</v>
      </c>
      <c r="AV65" s="94">
        <f>'02.2.3 - SO 02 - Stavební...'!J33</f>
        <v>0</v>
      </c>
      <c r="AW65" s="94">
        <f>'02.2.3 - SO 02 - Stavební...'!J34</f>
        <v>0</v>
      </c>
      <c r="AX65" s="94">
        <f>'02.2.3 - SO 02 - Stavební...'!J35</f>
        <v>0</v>
      </c>
      <c r="AY65" s="94">
        <f>'02.2.3 - SO 02 - Stavební...'!J36</f>
        <v>0</v>
      </c>
      <c r="AZ65" s="94">
        <f>'02.2.3 - SO 02 - Stavební...'!F33</f>
        <v>0</v>
      </c>
      <c r="BA65" s="94">
        <f>'02.2.3 - SO 02 - Stavební...'!F34</f>
        <v>0</v>
      </c>
      <c r="BB65" s="94">
        <f>'02.2.3 - SO 02 - Stavební...'!F35</f>
        <v>0</v>
      </c>
      <c r="BC65" s="94">
        <f>'02.2.3 - SO 02 - Stavební...'!F36</f>
        <v>0</v>
      </c>
      <c r="BD65" s="96">
        <f>'02.2.3 - SO 02 - Stavební...'!F37</f>
        <v>0</v>
      </c>
      <c r="BT65" s="97" t="s">
        <v>84</v>
      </c>
      <c r="BV65" s="97" t="s">
        <v>78</v>
      </c>
      <c r="BW65" s="97" t="s">
        <v>117</v>
      </c>
      <c r="BX65" s="97" t="s">
        <v>5</v>
      </c>
      <c r="CL65" s="97" t="s">
        <v>19</v>
      </c>
      <c r="CM65" s="97" t="s">
        <v>86</v>
      </c>
    </row>
    <row r="66" spans="1:91" s="7" customFormat="1" ht="37.5" customHeight="1">
      <c r="A66" s="87" t="s">
        <v>80</v>
      </c>
      <c r="B66" s="88"/>
      <c r="C66" s="89"/>
      <c r="D66" s="340" t="s">
        <v>118</v>
      </c>
      <c r="E66" s="340"/>
      <c r="F66" s="340"/>
      <c r="G66" s="340"/>
      <c r="H66" s="340"/>
      <c r="I66" s="90"/>
      <c r="J66" s="340" t="s">
        <v>119</v>
      </c>
      <c r="K66" s="340"/>
      <c r="L66" s="340"/>
      <c r="M66" s="340"/>
      <c r="N66" s="340"/>
      <c r="O66" s="340"/>
      <c r="P66" s="340"/>
      <c r="Q66" s="340"/>
      <c r="R66" s="340"/>
      <c r="S66" s="340"/>
      <c r="T66" s="340"/>
      <c r="U66" s="340"/>
      <c r="V66" s="340"/>
      <c r="W66" s="340"/>
      <c r="X66" s="340"/>
      <c r="Y66" s="340"/>
      <c r="Z66" s="340"/>
      <c r="AA66" s="340"/>
      <c r="AB66" s="340"/>
      <c r="AC66" s="340"/>
      <c r="AD66" s="340"/>
      <c r="AE66" s="340"/>
      <c r="AF66" s="340"/>
      <c r="AG66" s="365">
        <f>'03 - Dočasné zajištění di...'!J30</f>
        <v>0</v>
      </c>
      <c r="AH66" s="366"/>
      <c r="AI66" s="366"/>
      <c r="AJ66" s="366"/>
      <c r="AK66" s="366"/>
      <c r="AL66" s="366"/>
      <c r="AM66" s="366"/>
      <c r="AN66" s="365">
        <f t="shared" si="0"/>
        <v>0</v>
      </c>
      <c r="AO66" s="366"/>
      <c r="AP66" s="366"/>
      <c r="AQ66" s="91" t="s">
        <v>89</v>
      </c>
      <c r="AR66" s="92"/>
      <c r="AS66" s="93">
        <v>0</v>
      </c>
      <c r="AT66" s="94">
        <f t="shared" si="1"/>
        <v>0</v>
      </c>
      <c r="AU66" s="95">
        <f>'03 - Dočasné zajištění di...'!P92</f>
        <v>0</v>
      </c>
      <c r="AV66" s="94">
        <f>'03 - Dočasné zajištění di...'!J33</f>
        <v>0</v>
      </c>
      <c r="AW66" s="94">
        <f>'03 - Dočasné zajištění di...'!J34</f>
        <v>0</v>
      </c>
      <c r="AX66" s="94">
        <f>'03 - Dočasné zajištění di...'!J35</f>
        <v>0</v>
      </c>
      <c r="AY66" s="94">
        <f>'03 - Dočasné zajištění di...'!J36</f>
        <v>0</v>
      </c>
      <c r="AZ66" s="94">
        <f>'03 - Dočasné zajištění di...'!F33</f>
        <v>0</v>
      </c>
      <c r="BA66" s="94">
        <f>'03 - Dočasné zajištění di...'!F34</f>
        <v>0</v>
      </c>
      <c r="BB66" s="94">
        <f>'03 - Dočasné zajištění di...'!F35</f>
        <v>0</v>
      </c>
      <c r="BC66" s="94">
        <f>'03 - Dočasné zajištění di...'!F36</f>
        <v>0</v>
      </c>
      <c r="BD66" s="96">
        <f>'03 - Dočasné zajištění di...'!F37</f>
        <v>0</v>
      </c>
      <c r="BT66" s="97" t="s">
        <v>84</v>
      </c>
      <c r="BV66" s="97" t="s">
        <v>78</v>
      </c>
      <c r="BW66" s="97" t="s">
        <v>120</v>
      </c>
      <c r="BX66" s="97" t="s">
        <v>5</v>
      </c>
      <c r="CL66" s="97" t="s">
        <v>19</v>
      </c>
      <c r="CM66" s="97" t="s">
        <v>86</v>
      </c>
    </row>
    <row r="67" spans="1:91" s="7" customFormat="1" ht="16.5" customHeight="1">
      <c r="A67" s="87" t="s">
        <v>80</v>
      </c>
      <c r="B67" s="88"/>
      <c r="C67" s="89"/>
      <c r="D67" s="340" t="s">
        <v>121</v>
      </c>
      <c r="E67" s="340"/>
      <c r="F67" s="340"/>
      <c r="G67" s="340"/>
      <c r="H67" s="340"/>
      <c r="I67" s="90"/>
      <c r="J67" s="340" t="s">
        <v>122</v>
      </c>
      <c r="K67" s="340"/>
      <c r="L67" s="340"/>
      <c r="M67" s="340"/>
      <c r="N67" s="340"/>
      <c r="O67" s="340"/>
      <c r="P67" s="340"/>
      <c r="Q67" s="340"/>
      <c r="R67" s="340"/>
      <c r="S67" s="340"/>
      <c r="T67" s="340"/>
      <c r="U67" s="340"/>
      <c r="V67" s="340"/>
      <c r="W67" s="340"/>
      <c r="X67" s="340"/>
      <c r="Y67" s="340"/>
      <c r="Z67" s="340"/>
      <c r="AA67" s="340"/>
      <c r="AB67" s="340"/>
      <c r="AC67" s="340"/>
      <c r="AD67" s="340"/>
      <c r="AE67" s="340"/>
      <c r="AF67" s="340"/>
      <c r="AG67" s="365">
        <f>'05 - Vedlejší rozpočtové ...'!J30</f>
        <v>0</v>
      </c>
      <c r="AH67" s="366"/>
      <c r="AI67" s="366"/>
      <c r="AJ67" s="366"/>
      <c r="AK67" s="366"/>
      <c r="AL67" s="366"/>
      <c r="AM67" s="366"/>
      <c r="AN67" s="365">
        <f t="shared" si="0"/>
        <v>0</v>
      </c>
      <c r="AO67" s="366"/>
      <c r="AP67" s="366"/>
      <c r="AQ67" s="91" t="s">
        <v>89</v>
      </c>
      <c r="AR67" s="92"/>
      <c r="AS67" s="98">
        <v>0</v>
      </c>
      <c r="AT67" s="99">
        <f t="shared" si="1"/>
        <v>0</v>
      </c>
      <c r="AU67" s="100">
        <f>'05 - Vedlejší rozpočtové ...'!P84</f>
        <v>0</v>
      </c>
      <c r="AV67" s="99">
        <f>'05 - Vedlejší rozpočtové ...'!J33</f>
        <v>0</v>
      </c>
      <c r="AW67" s="99">
        <f>'05 - Vedlejší rozpočtové ...'!J34</f>
        <v>0</v>
      </c>
      <c r="AX67" s="99">
        <f>'05 - Vedlejší rozpočtové ...'!J35</f>
        <v>0</v>
      </c>
      <c r="AY67" s="99">
        <f>'05 - Vedlejší rozpočtové ...'!J36</f>
        <v>0</v>
      </c>
      <c r="AZ67" s="99">
        <f>'05 - Vedlejší rozpočtové ...'!F33</f>
        <v>0</v>
      </c>
      <c r="BA67" s="99">
        <f>'05 - Vedlejší rozpočtové ...'!F34</f>
        <v>0</v>
      </c>
      <c r="BB67" s="99">
        <f>'05 - Vedlejší rozpočtové ...'!F35</f>
        <v>0</v>
      </c>
      <c r="BC67" s="99">
        <f>'05 - Vedlejší rozpočtové ...'!F36</f>
        <v>0</v>
      </c>
      <c r="BD67" s="101">
        <f>'05 - Vedlejší rozpočtové ...'!F37</f>
        <v>0</v>
      </c>
      <c r="BT67" s="97" t="s">
        <v>84</v>
      </c>
      <c r="BV67" s="97" t="s">
        <v>78</v>
      </c>
      <c r="BW67" s="97" t="s">
        <v>123</v>
      </c>
      <c r="BX67" s="97" t="s">
        <v>5</v>
      </c>
      <c r="CL67" s="97" t="s">
        <v>19</v>
      </c>
      <c r="CM67" s="97" t="s">
        <v>86</v>
      </c>
    </row>
    <row r="68" spans="1:91" s="2" customFormat="1" ht="30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40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91" s="2" customFormat="1" ht="6.9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0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</sheetData>
  <sheetProtection algorithmName="SHA-512" hashValue="vofsTz61s/R8WrRzetzdnVwap8C1zxSCpWKbmG8LnXSzg4E148Ltr6bSROmZHqp6tt9J0QlKq19wb1UxyuAxDA==" saltValue="WpC14G4HQR5Lxkyyc3uvZ/xXRbk6RNXnyYZkU1P5cGk7F6W12ywzBhDY1crCqOiWpbEdnUSd8+/d5btK9ZTkiw==" spinCount="100000" sheet="1" objects="1" scenarios="1" formatColumns="0" formatRows="0"/>
  <mergeCells count="90">
    <mergeCell ref="AN67:AP67"/>
    <mergeCell ref="AG67:AM67"/>
    <mergeCell ref="AN54:AP54"/>
    <mergeCell ref="AN55:AP55"/>
    <mergeCell ref="AS49:AT51"/>
    <mergeCell ref="AN65:AP65"/>
    <mergeCell ref="AG65:AM65"/>
    <mergeCell ref="AN66:AP66"/>
    <mergeCell ref="AG66:AM66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K32:AO32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45:AO45"/>
    <mergeCell ref="D65:H65"/>
    <mergeCell ref="J65:AF65"/>
    <mergeCell ref="D66:H66"/>
    <mergeCell ref="J66:AF66"/>
    <mergeCell ref="AG64:AM64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01.1.5 - IO 01 - Vodovodn...'!C2" display="/"/>
    <hyperlink ref="A56" location="'01.1.6 - Komunikace v rám...'!C2" display="/"/>
    <hyperlink ref="A57" location="'01.1.7 - IO 01 - Vodovodn...'!C2" display="/"/>
    <hyperlink ref="A58" location="'01.2.1 - IO 02 - Distribu...'!C2" display="/"/>
    <hyperlink ref="A59" location="'01.2.2 - IO 02 - Distribu...'!C2" display="/"/>
    <hyperlink ref="A60" location="'01.2.3 - IO 02 - Distribu...'!C2" display="/"/>
    <hyperlink ref="A61" location="'01.2.4 - IO 02 - Distribu...'!C2" display="/"/>
    <hyperlink ref="A62" location="'02.1.3 - SO 01 - Stavební...'!C2" display="/"/>
    <hyperlink ref="A63" location="'02.2.1 - SO 02 - Stavební...'!C2" display="/"/>
    <hyperlink ref="A64" location="'02.2.2 - SO 02 - Stavební...'!C2" display="/"/>
    <hyperlink ref="A65" location="'02.2.3 - SO 02 - Stavební...'!C2" display="/"/>
    <hyperlink ref="A66" location="'03 - Dočasné zajištění di...'!C2" display="/"/>
    <hyperlink ref="A67" location="'05 - Vedlejší rozpočtové 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111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</row>
    <row r="4" spans="1:4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</row>
    <row r="8" spans="1:4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80" t="s">
        <v>2003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ROUND(J93,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ROUND((SUM(BE93:BE359)),  2)</f>
        <v>0</v>
      </c>
      <c r="G33" s="35"/>
      <c r="H33" s="35"/>
      <c r="I33" s="120">
        <v>0.21</v>
      </c>
      <c r="J33" s="119">
        <f>ROUND(((SUM(BE93:BE359))*I33),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ROUND((SUM(BF93:BF359)),  2)</f>
        <v>0</v>
      </c>
      <c r="G34" s="35"/>
      <c r="H34" s="35"/>
      <c r="I34" s="120">
        <v>0.12</v>
      </c>
      <c r="J34" s="119">
        <f>ROUND(((SUM(BF93:BF359))*I34),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ROUND((SUM(BG93:BG359)),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ROUND((SUM(BH93:BH359)),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ROUND((SUM(BI93:BI359)),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02.2.1 - SO 02 - Stavební úprava vodojemu - stavební část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J93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J94</f>
        <v>0</v>
      </c>
      <c r="K60" s="137"/>
      <c r="L60" s="141"/>
    </row>
    <row r="61" spans="1:47" s="10" customFormat="1" ht="19.95" customHeight="1">
      <c r="B61" s="142"/>
      <c r="C61" s="143"/>
      <c r="D61" s="144" t="s">
        <v>866</v>
      </c>
      <c r="E61" s="145"/>
      <c r="F61" s="145"/>
      <c r="G61" s="145"/>
      <c r="H61" s="145"/>
      <c r="I61" s="145"/>
      <c r="J61" s="146">
        <f>J95</f>
        <v>0</v>
      </c>
      <c r="K61" s="143"/>
      <c r="L61" s="147"/>
    </row>
    <row r="62" spans="1:47" s="10" customFormat="1" ht="19.95" customHeight="1">
      <c r="B62" s="142"/>
      <c r="C62" s="143"/>
      <c r="D62" s="144" t="s">
        <v>2004</v>
      </c>
      <c r="E62" s="145"/>
      <c r="F62" s="145"/>
      <c r="G62" s="145"/>
      <c r="H62" s="145"/>
      <c r="I62" s="145"/>
      <c r="J62" s="146">
        <f>J118</f>
        <v>0</v>
      </c>
      <c r="K62" s="143"/>
      <c r="L62" s="147"/>
    </row>
    <row r="63" spans="1:47" s="10" customFormat="1" ht="19.95" customHeight="1">
      <c r="B63" s="142"/>
      <c r="C63" s="143"/>
      <c r="D63" s="144" t="s">
        <v>164</v>
      </c>
      <c r="E63" s="145"/>
      <c r="F63" s="145"/>
      <c r="G63" s="145"/>
      <c r="H63" s="145"/>
      <c r="I63" s="145"/>
      <c r="J63" s="146">
        <f>J143</f>
        <v>0</v>
      </c>
      <c r="K63" s="143"/>
      <c r="L63" s="147"/>
    </row>
    <row r="64" spans="1:47" s="10" customFormat="1" ht="19.95" customHeight="1">
      <c r="B64" s="142"/>
      <c r="C64" s="143"/>
      <c r="D64" s="144" t="s">
        <v>2005</v>
      </c>
      <c r="E64" s="145"/>
      <c r="F64" s="145"/>
      <c r="G64" s="145"/>
      <c r="H64" s="145"/>
      <c r="I64" s="145"/>
      <c r="J64" s="146">
        <f>J158</f>
        <v>0</v>
      </c>
      <c r="K64" s="143"/>
      <c r="L64" s="147"/>
    </row>
    <row r="65" spans="1:31" s="10" customFormat="1" ht="19.95" customHeight="1">
      <c r="B65" s="142"/>
      <c r="C65" s="143"/>
      <c r="D65" s="144" t="s">
        <v>754</v>
      </c>
      <c r="E65" s="145"/>
      <c r="F65" s="145"/>
      <c r="G65" s="145"/>
      <c r="H65" s="145"/>
      <c r="I65" s="145"/>
      <c r="J65" s="146">
        <f>J187</f>
        <v>0</v>
      </c>
      <c r="K65" s="143"/>
      <c r="L65" s="147"/>
    </row>
    <row r="66" spans="1:31" s="10" customFormat="1" ht="19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J236</f>
        <v>0</v>
      </c>
      <c r="K66" s="143"/>
      <c r="L66" s="147"/>
    </row>
    <row r="67" spans="1:31" s="10" customFormat="1" ht="19.95" customHeight="1">
      <c r="B67" s="142"/>
      <c r="C67" s="143"/>
      <c r="D67" s="144" t="s">
        <v>168</v>
      </c>
      <c r="E67" s="145"/>
      <c r="F67" s="145"/>
      <c r="G67" s="145"/>
      <c r="H67" s="145"/>
      <c r="I67" s="145"/>
      <c r="J67" s="146">
        <f>J250</f>
        <v>0</v>
      </c>
      <c r="K67" s="143"/>
      <c r="L67" s="147"/>
    </row>
    <row r="68" spans="1:31" s="9" customFormat="1" ht="24.9" customHeight="1">
      <c r="B68" s="136"/>
      <c r="C68" s="137"/>
      <c r="D68" s="138" t="s">
        <v>867</v>
      </c>
      <c r="E68" s="139"/>
      <c r="F68" s="139"/>
      <c r="G68" s="139"/>
      <c r="H68" s="139"/>
      <c r="I68" s="139"/>
      <c r="J68" s="140">
        <f>J254</f>
        <v>0</v>
      </c>
      <c r="K68" s="137"/>
      <c r="L68" s="141"/>
    </row>
    <row r="69" spans="1:31" s="10" customFormat="1" ht="19.95" customHeight="1">
      <c r="B69" s="142"/>
      <c r="C69" s="143"/>
      <c r="D69" s="144" t="s">
        <v>2006</v>
      </c>
      <c r="E69" s="145"/>
      <c r="F69" s="145"/>
      <c r="G69" s="145"/>
      <c r="H69" s="145"/>
      <c r="I69" s="145"/>
      <c r="J69" s="146">
        <f>J255</f>
        <v>0</v>
      </c>
      <c r="K69" s="143"/>
      <c r="L69" s="147"/>
    </row>
    <row r="70" spans="1:31" s="10" customFormat="1" ht="19.95" customHeight="1">
      <c r="B70" s="142"/>
      <c r="C70" s="143"/>
      <c r="D70" s="144" t="s">
        <v>2007</v>
      </c>
      <c r="E70" s="145"/>
      <c r="F70" s="145"/>
      <c r="G70" s="145"/>
      <c r="H70" s="145"/>
      <c r="I70" s="145"/>
      <c r="J70" s="146">
        <f>J271</f>
        <v>0</v>
      </c>
      <c r="K70" s="143"/>
      <c r="L70" s="147"/>
    </row>
    <row r="71" spans="1:31" s="10" customFormat="1" ht="19.95" customHeight="1">
      <c r="B71" s="142"/>
      <c r="C71" s="143"/>
      <c r="D71" s="144" t="s">
        <v>2008</v>
      </c>
      <c r="E71" s="145"/>
      <c r="F71" s="145"/>
      <c r="G71" s="145"/>
      <c r="H71" s="145"/>
      <c r="I71" s="145"/>
      <c r="J71" s="146">
        <f>J281</f>
        <v>0</v>
      </c>
      <c r="K71" s="143"/>
      <c r="L71" s="147"/>
    </row>
    <row r="72" spans="1:31" s="10" customFormat="1" ht="19.95" customHeight="1">
      <c r="B72" s="142"/>
      <c r="C72" s="143"/>
      <c r="D72" s="144" t="s">
        <v>2009</v>
      </c>
      <c r="E72" s="145"/>
      <c r="F72" s="145"/>
      <c r="G72" s="145"/>
      <c r="H72" s="145"/>
      <c r="I72" s="145"/>
      <c r="J72" s="146">
        <f>J318</f>
        <v>0</v>
      </c>
      <c r="K72" s="143"/>
      <c r="L72" s="147"/>
    </row>
    <row r="73" spans="1:31" s="10" customFormat="1" ht="19.95" customHeight="1">
      <c r="B73" s="142"/>
      <c r="C73" s="143"/>
      <c r="D73" s="144" t="s">
        <v>2010</v>
      </c>
      <c r="E73" s="145"/>
      <c r="F73" s="145"/>
      <c r="G73" s="145"/>
      <c r="H73" s="145"/>
      <c r="I73" s="145"/>
      <c r="J73" s="146">
        <f>J355</f>
        <v>0</v>
      </c>
      <c r="K73" s="143"/>
      <c r="L73" s="147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" customHeight="1">
      <c r="A80" s="35"/>
      <c r="B80" s="36"/>
      <c r="C80" s="24" t="s">
        <v>174</v>
      </c>
      <c r="D80" s="37"/>
      <c r="E80" s="37"/>
      <c r="F80" s="37"/>
      <c r="G80" s="37"/>
      <c r="H80" s="3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85" t="str">
        <f>E7</f>
        <v>Vodovod Tošovice II. Etapa</v>
      </c>
      <c r="F83" s="386"/>
      <c r="G83" s="386"/>
      <c r="H83" s="386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141</v>
      </c>
      <c r="D84" s="37"/>
      <c r="E84" s="37"/>
      <c r="F84" s="37"/>
      <c r="G84" s="37"/>
      <c r="H84" s="37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30" customHeight="1">
      <c r="A85" s="35"/>
      <c r="B85" s="36"/>
      <c r="C85" s="37"/>
      <c r="D85" s="37"/>
      <c r="E85" s="342" t="str">
        <f>E9</f>
        <v>02.2.1 - SO 02 - Stavební úprava vodojemu - stavební část</v>
      </c>
      <c r="F85" s="387"/>
      <c r="G85" s="387"/>
      <c r="H85" s="38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F12</f>
        <v>Odry</v>
      </c>
      <c r="G87" s="37"/>
      <c r="H87" s="37"/>
      <c r="I87" s="30" t="s">
        <v>23</v>
      </c>
      <c r="J87" s="60" t="str">
        <f>IF(J12="","",J12)</f>
        <v>5. 5. 2025</v>
      </c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15" customHeight="1">
      <c r="A89" s="35"/>
      <c r="B89" s="36"/>
      <c r="C89" s="30" t="s">
        <v>25</v>
      </c>
      <c r="D89" s="37"/>
      <c r="E89" s="37"/>
      <c r="F89" s="28" t="str">
        <f>E15</f>
        <v>Město Odry</v>
      </c>
      <c r="G89" s="37"/>
      <c r="H89" s="37"/>
      <c r="I89" s="30" t="s">
        <v>33</v>
      </c>
      <c r="J89" s="33" t="str">
        <f>E21</f>
        <v>Hydroelko, s.r.o.</v>
      </c>
      <c r="K89" s="37"/>
      <c r="L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15" customHeight="1">
      <c r="A90" s="35"/>
      <c r="B90" s="36"/>
      <c r="C90" s="30" t="s">
        <v>31</v>
      </c>
      <c r="D90" s="37"/>
      <c r="E90" s="37"/>
      <c r="F90" s="28" t="str">
        <f>IF(E18="","",E18)</f>
        <v>Vyplň údaj</v>
      </c>
      <c r="G90" s="37"/>
      <c r="H90" s="37"/>
      <c r="I90" s="30" t="s">
        <v>38</v>
      </c>
      <c r="J90" s="33" t="str">
        <f>E24</f>
        <v xml:space="preserve"> </v>
      </c>
      <c r="K90" s="37"/>
      <c r="L90" s="108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08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48"/>
      <c r="B92" s="149"/>
      <c r="C92" s="150" t="s">
        <v>175</v>
      </c>
      <c r="D92" s="151" t="s">
        <v>61</v>
      </c>
      <c r="E92" s="151" t="s">
        <v>57</v>
      </c>
      <c r="F92" s="151" t="s">
        <v>58</v>
      </c>
      <c r="G92" s="151" t="s">
        <v>176</v>
      </c>
      <c r="H92" s="151" t="s">
        <v>177</v>
      </c>
      <c r="I92" s="151" t="s">
        <v>178</v>
      </c>
      <c r="J92" s="152" t="s">
        <v>160</v>
      </c>
      <c r="K92" s="153" t="s">
        <v>179</v>
      </c>
      <c r="L92" s="154"/>
      <c r="M92" s="69" t="s">
        <v>19</v>
      </c>
      <c r="N92" s="70" t="s">
        <v>46</v>
      </c>
      <c r="O92" s="70" t="s">
        <v>180</v>
      </c>
      <c r="P92" s="70" t="s">
        <v>181</v>
      </c>
      <c r="Q92" s="70" t="s">
        <v>182</v>
      </c>
      <c r="R92" s="70" t="s">
        <v>183</v>
      </c>
      <c r="S92" s="70" t="s">
        <v>184</v>
      </c>
      <c r="T92" s="71" t="s">
        <v>185</v>
      </c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</row>
    <row r="93" spans="1:65" s="2" customFormat="1" ht="22.8" customHeight="1">
      <c r="A93" s="35"/>
      <c r="B93" s="36"/>
      <c r="C93" s="76" t="s">
        <v>186</v>
      </c>
      <c r="D93" s="37"/>
      <c r="E93" s="37"/>
      <c r="F93" s="37"/>
      <c r="G93" s="37"/>
      <c r="H93" s="37"/>
      <c r="I93" s="37"/>
      <c r="J93" s="155">
        <f>BK93</f>
        <v>0</v>
      </c>
      <c r="K93" s="37"/>
      <c r="L93" s="40"/>
      <c r="M93" s="72"/>
      <c r="N93" s="156"/>
      <c r="O93" s="73"/>
      <c r="P93" s="157">
        <f>P94+P254</f>
        <v>0</v>
      </c>
      <c r="Q93" s="73"/>
      <c r="R93" s="157">
        <f>R94+R254</f>
        <v>8.0936802799999992</v>
      </c>
      <c r="S93" s="73"/>
      <c r="T93" s="158">
        <f>T94+T254</f>
        <v>11.603722400000001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75</v>
      </c>
      <c r="AU93" s="18" t="s">
        <v>161</v>
      </c>
      <c r="BK93" s="159">
        <f>BK94+BK254</f>
        <v>0</v>
      </c>
    </row>
    <row r="94" spans="1:65" s="12" customFormat="1" ht="25.95" customHeight="1">
      <c r="B94" s="160"/>
      <c r="C94" s="161"/>
      <c r="D94" s="162" t="s">
        <v>75</v>
      </c>
      <c r="E94" s="163" t="s">
        <v>187</v>
      </c>
      <c r="F94" s="163" t="s">
        <v>188</v>
      </c>
      <c r="G94" s="161"/>
      <c r="H94" s="161"/>
      <c r="I94" s="164"/>
      <c r="J94" s="165">
        <f>BK94</f>
        <v>0</v>
      </c>
      <c r="K94" s="161"/>
      <c r="L94" s="166"/>
      <c r="M94" s="167"/>
      <c r="N94" s="168"/>
      <c r="O94" s="168"/>
      <c r="P94" s="169">
        <f>P95+P118+P143+P158+P187+P236+P250</f>
        <v>0</v>
      </c>
      <c r="Q94" s="168"/>
      <c r="R94" s="169">
        <f>R95+R118+R143+R158+R187+R236+R250</f>
        <v>7.9125386799999999</v>
      </c>
      <c r="S94" s="168"/>
      <c r="T94" s="170">
        <f>T95+T118+T143+T158+T187+T236+T250</f>
        <v>11.601184</v>
      </c>
      <c r="AR94" s="171" t="s">
        <v>84</v>
      </c>
      <c r="AT94" s="172" t="s">
        <v>75</v>
      </c>
      <c r="AU94" s="172" t="s">
        <v>76</v>
      </c>
      <c r="AY94" s="171" t="s">
        <v>189</v>
      </c>
      <c r="BK94" s="173">
        <f>BK95+BK118+BK143+BK158+BK187+BK236+BK250</f>
        <v>0</v>
      </c>
    </row>
    <row r="95" spans="1:65" s="12" customFormat="1" ht="22.8" customHeight="1">
      <c r="B95" s="160"/>
      <c r="C95" s="161"/>
      <c r="D95" s="162" t="s">
        <v>75</v>
      </c>
      <c r="E95" s="174" t="s">
        <v>86</v>
      </c>
      <c r="F95" s="174" t="s">
        <v>942</v>
      </c>
      <c r="G95" s="161"/>
      <c r="H95" s="161"/>
      <c r="I95" s="164"/>
      <c r="J95" s="175">
        <f>BK95</f>
        <v>0</v>
      </c>
      <c r="K95" s="161"/>
      <c r="L95" s="166"/>
      <c r="M95" s="167"/>
      <c r="N95" s="168"/>
      <c r="O95" s="168"/>
      <c r="P95" s="169">
        <f>SUM(P96:P117)</f>
        <v>0</v>
      </c>
      <c r="Q95" s="168"/>
      <c r="R95" s="169">
        <f>SUM(R96:R117)</f>
        <v>3.9131176000000001</v>
      </c>
      <c r="S95" s="168"/>
      <c r="T95" s="170">
        <f>SUM(T96:T117)</f>
        <v>0</v>
      </c>
      <c r="AR95" s="171" t="s">
        <v>84</v>
      </c>
      <c r="AT95" s="172" t="s">
        <v>75</v>
      </c>
      <c r="AU95" s="172" t="s">
        <v>84</v>
      </c>
      <c r="AY95" s="171" t="s">
        <v>189</v>
      </c>
      <c r="BK95" s="173">
        <f>SUM(BK96:BK117)</f>
        <v>0</v>
      </c>
    </row>
    <row r="96" spans="1:65" s="2" customFormat="1" ht="33" customHeight="1">
      <c r="A96" s="35"/>
      <c r="B96" s="36"/>
      <c r="C96" s="176" t="s">
        <v>84</v>
      </c>
      <c r="D96" s="176" t="s">
        <v>191</v>
      </c>
      <c r="E96" s="177" t="s">
        <v>2011</v>
      </c>
      <c r="F96" s="178" t="s">
        <v>2012</v>
      </c>
      <c r="G96" s="179" t="s">
        <v>230</v>
      </c>
      <c r="H96" s="180">
        <v>5.96</v>
      </c>
      <c r="I96" s="181"/>
      <c r="J96" s="182">
        <f>ROUND(I96*H96,2)</f>
        <v>0</v>
      </c>
      <c r="K96" s="183"/>
      <c r="L96" s="40"/>
      <c r="M96" s="184" t="s">
        <v>19</v>
      </c>
      <c r="N96" s="185" t="s">
        <v>47</v>
      </c>
      <c r="O96" s="65"/>
      <c r="P96" s="186">
        <f>O96*H96</f>
        <v>0</v>
      </c>
      <c r="Q96" s="186">
        <v>0.49689</v>
      </c>
      <c r="R96" s="186">
        <f>Q96*H96</f>
        <v>2.9614644000000001</v>
      </c>
      <c r="S96" s="186">
        <v>0</v>
      </c>
      <c r="T96" s="187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8" t="s">
        <v>195</v>
      </c>
      <c r="AT96" s="188" t="s">
        <v>191</v>
      </c>
      <c r="AU96" s="188" t="s">
        <v>86</v>
      </c>
      <c r="AY96" s="18" t="s">
        <v>189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8" t="s">
        <v>84</v>
      </c>
      <c r="BK96" s="189">
        <f>ROUND(I96*H96,2)</f>
        <v>0</v>
      </c>
      <c r="BL96" s="18" t="s">
        <v>195</v>
      </c>
      <c r="BM96" s="188" t="s">
        <v>2013</v>
      </c>
    </row>
    <row r="97" spans="1:65" s="2" customFormat="1" ht="28.8">
      <c r="A97" s="35"/>
      <c r="B97" s="36"/>
      <c r="C97" s="37"/>
      <c r="D97" s="190" t="s">
        <v>197</v>
      </c>
      <c r="E97" s="37"/>
      <c r="F97" s="191" t="s">
        <v>2014</v>
      </c>
      <c r="G97" s="37"/>
      <c r="H97" s="37"/>
      <c r="I97" s="192"/>
      <c r="J97" s="37"/>
      <c r="K97" s="37"/>
      <c r="L97" s="40"/>
      <c r="M97" s="193"/>
      <c r="N97" s="19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197</v>
      </c>
      <c r="AU97" s="18" t="s">
        <v>86</v>
      </c>
    </row>
    <row r="98" spans="1:65" s="2" customFormat="1" ht="10.199999999999999">
      <c r="A98" s="35"/>
      <c r="B98" s="36"/>
      <c r="C98" s="37"/>
      <c r="D98" s="195" t="s">
        <v>199</v>
      </c>
      <c r="E98" s="37"/>
      <c r="F98" s="196" t="s">
        <v>2015</v>
      </c>
      <c r="G98" s="37"/>
      <c r="H98" s="37"/>
      <c r="I98" s="192"/>
      <c r="J98" s="37"/>
      <c r="K98" s="37"/>
      <c r="L98" s="40"/>
      <c r="M98" s="193"/>
      <c r="N98" s="194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199</v>
      </c>
      <c r="AU98" s="18" t="s">
        <v>86</v>
      </c>
    </row>
    <row r="99" spans="1:65" s="13" customFormat="1" ht="10.199999999999999">
      <c r="B99" s="197"/>
      <c r="C99" s="198"/>
      <c r="D99" s="190" t="s">
        <v>201</v>
      </c>
      <c r="E99" s="199" t="s">
        <v>19</v>
      </c>
      <c r="F99" s="200" t="s">
        <v>2016</v>
      </c>
      <c r="G99" s="198"/>
      <c r="H99" s="201">
        <v>5.96</v>
      </c>
      <c r="I99" s="202"/>
      <c r="J99" s="198"/>
      <c r="K99" s="198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201</v>
      </c>
      <c r="AU99" s="207" t="s">
        <v>86</v>
      </c>
      <c r="AV99" s="13" t="s">
        <v>86</v>
      </c>
      <c r="AW99" s="13" t="s">
        <v>37</v>
      </c>
      <c r="AX99" s="13" t="s">
        <v>84</v>
      </c>
      <c r="AY99" s="207" t="s">
        <v>189</v>
      </c>
    </row>
    <row r="100" spans="1:65" s="2" customFormat="1" ht="24.15" customHeight="1">
      <c r="A100" s="35"/>
      <c r="B100" s="36"/>
      <c r="C100" s="208" t="s">
        <v>86</v>
      </c>
      <c r="D100" s="208" t="s">
        <v>269</v>
      </c>
      <c r="E100" s="209" t="s">
        <v>2017</v>
      </c>
      <c r="F100" s="210" t="s">
        <v>2018</v>
      </c>
      <c r="G100" s="211" t="s">
        <v>336</v>
      </c>
      <c r="H100" s="212">
        <v>2.9000000000000001E-2</v>
      </c>
      <c r="I100" s="213"/>
      <c r="J100" s="214">
        <f>ROUND(I100*H100,2)</f>
        <v>0</v>
      </c>
      <c r="K100" s="215"/>
      <c r="L100" s="216"/>
      <c r="M100" s="217" t="s">
        <v>19</v>
      </c>
      <c r="N100" s="218" t="s">
        <v>47</v>
      </c>
      <c r="O100" s="65"/>
      <c r="P100" s="186">
        <f>O100*H100</f>
        <v>0</v>
      </c>
      <c r="Q100" s="186">
        <v>1</v>
      </c>
      <c r="R100" s="186">
        <f>Q100*H100</f>
        <v>2.9000000000000001E-2</v>
      </c>
      <c r="S100" s="186">
        <v>0</v>
      </c>
      <c r="T100" s="187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8" t="s">
        <v>226</v>
      </c>
      <c r="AT100" s="188" t="s">
        <v>269</v>
      </c>
      <c r="AU100" s="188" t="s">
        <v>86</v>
      </c>
      <c r="AY100" s="18" t="s">
        <v>189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8" t="s">
        <v>84</v>
      </c>
      <c r="BK100" s="189">
        <f>ROUND(I100*H100,2)</f>
        <v>0</v>
      </c>
      <c r="BL100" s="18" t="s">
        <v>195</v>
      </c>
      <c r="BM100" s="188" t="s">
        <v>2019</v>
      </c>
    </row>
    <row r="101" spans="1:65" s="2" customFormat="1" ht="19.2">
      <c r="A101" s="35"/>
      <c r="B101" s="36"/>
      <c r="C101" s="37"/>
      <c r="D101" s="190" t="s">
        <v>197</v>
      </c>
      <c r="E101" s="37"/>
      <c r="F101" s="191" t="s">
        <v>2018</v>
      </c>
      <c r="G101" s="37"/>
      <c r="H101" s="37"/>
      <c r="I101" s="192"/>
      <c r="J101" s="37"/>
      <c r="K101" s="37"/>
      <c r="L101" s="40"/>
      <c r="M101" s="193"/>
      <c r="N101" s="194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197</v>
      </c>
      <c r="AU101" s="18" t="s">
        <v>86</v>
      </c>
    </row>
    <row r="102" spans="1:65" s="13" customFormat="1" ht="10.199999999999999">
      <c r="B102" s="197"/>
      <c r="C102" s="198"/>
      <c r="D102" s="190" t="s">
        <v>201</v>
      </c>
      <c r="E102" s="199" t="s">
        <v>19</v>
      </c>
      <c r="F102" s="200" t="s">
        <v>2020</v>
      </c>
      <c r="G102" s="198"/>
      <c r="H102" s="201">
        <v>2.9000000000000001E-2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201</v>
      </c>
      <c r="AU102" s="207" t="s">
        <v>86</v>
      </c>
      <c r="AV102" s="13" t="s">
        <v>86</v>
      </c>
      <c r="AW102" s="13" t="s">
        <v>37</v>
      </c>
      <c r="AX102" s="13" t="s">
        <v>84</v>
      </c>
      <c r="AY102" s="207" t="s">
        <v>189</v>
      </c>
    </row>
    <row r="103" spans="1:65" s="2" customFormat="1" ht="24.15" customHeight="1">
      <c r="A103" s="35"/>
      <c r="B103" s="36"/>
      <c r="C103" s="208" t="s">
        <v>207</v>
      </c>
      <c r="D103" s="208" t="s">
        <v>269</v>
      </c>
      <c r="E103" s="209" t="s">
        <v>2021</v>
      </c>
      <c r="F103" s="210" t="s">
        <v>2022</v>
      </c>
      <c r="G103" s="211" t="s">
        <v>336</v>
      </c>
      <c r="H103" s="212">
        <v>0.02</v>
      </c>
      <c r="I103" s="213"/>
      <c r="J103" s="214">
        <f>ROUND(I103*H103,2)</f>
        <v>0</v>
      </c>
      <c r="K103" s="215"/>
      <c r="L103" s="216"/>
      <c r="M103" s="217" t="s">
        <v>19</v>
      </c>
      <c r="N103" s="218" t="s">
        <v>47</v>
      </c>
      <c r="O103" s="65"/>
      <c r="P103" s="186">
        <f>O103*H103</f>
        <v>0</v>
      </c>
      <c r="Q103" s="186">
        <v>1</v>
      </c>
      <c r="R103" s="186">
        <f>Q103*H103</f>
        <v>0.02</v>
      </c>
      <c r="S103" s="186">
        <v>0</v>
      </c>
      <c r="T103" s="187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8" t="s">
        <v>226</v>
      </c>
      <c r="AT103" s="188" t="s">
        <v>269</v>
      </c>
      <c r="AU103" s="188" t="s">
        <v>86</v>
      </c>
      <c r="AY103" s="18" t="s">
        <v>189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8" t="s">
        <v>84</v>
      </c>
      <c r="BK103" s="189">
        <f>ROUND(I103*H103,2)</f>
        <v>0</v>
      </c>
      <c r="BL103" s="18" t="s">
        <v>195</v>
      </c>
      <c r="BM103" s="188" t="s">
        <v>2023</v>
      </c>
    </row>
    <row r="104" spans="1:65" s="2" customFormat="1" ht="19.2">
      <c r="A104" s="35"/>
      <c r="B104" s="36"/>
      <c r="C104" s="37"/>
      <c r="D104" s="190" t="s">
        <v>197</v>
      </c>
      <c r="E104" s="37"/>
      <c r="F104" s="191" t="s">
        <v>2022</v>
      </c>
      <c r="G104" s="37"/>
      <c r="H104" s="37"/>
      <c r="I104" s="192"/>
      <c r="J104" s="37"/>
      <c r="K104" s="37"/>
      <c r="L104" s="40"/>
      <c r="M104" s="193"/>
      <c r="N104" s="19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197</v>
      </c>
      <c r="AU104" s="18" t="s">
        <v>86</v>
      </c>
    </row>
    <row r="105" spans="1:65" s="13" customFormat="1" ht="10.199999999999999">
      <c r="B105" s="197"/>
      <c r="C105" s="198"/>
      <c r="D105" s="190" t="s">
        <v>201</v>
      </c>
      <c r="E105" s="199" t="s">
        <v>19</v>
      </c>
      <c r="F105" s="200" t="s">
        <v>2024</v>
      </c>
      <c r="G105" s="198"/>
      <c r="H105" s="201">
        <v>0.02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201</v>
      </c>
      <c r="AU105" s="207" t="s">
        <v>86</v>
      </c>
      <c r="AV105" s="13" t="s">
        <v>86</v>
      </c>
      <c r="AW105" s="13" t="s">
        <v>37</v>
      </c>
      <c r="AX105" s="13" t="s">
        <v>84</v>
      </c>
      <c r="AY105" s="207" t="s">
        <v>189</v>
      </c>
    </row>
    <row r="106" spans="1:65" s="2" customFormat="1" ht="16.5" customHeight="1">
      <c r="A106" s="35"/>
      <c r="B106" s="36"/>
      <c r="C106" s="176" t="s">
        <v>195</v>
      </c>
      <c r="D106" s="176" t="s">
        <v>191</v>
      </c>
      <c r="E106" s="177" t="s">
        <v>2025</v>
      </c>
      <c r="F106" s="178" t="s">
        <v>2026</v>
      </c>
      <c r="G106" s="179" t="s">
        <v>238</v>
      </c>
      <c r="H106" s="180">
        <v>0.36</v>
      </c>
      <c r="I106" s="181"/>
      <c r="J106" s="182">
        <f>ROUND(I106*H106,2)</f>
        <v>0</v>
      </c>
      <c r="K106" s="183"/>
      <c r="L106" s="40"/>
      <c r="M106" s="184" t="s">
        <v>19</v>
      </c>
      <c r="N106" s="185" t="s">
        <v>47</v>
      </c>
      <c r="O106" s="65"/>
      <c r="P106" s="186">
        <f>O106*H106</f>
        <v>0</v>
      </c>
      <c r="Q106" s="186">
        <v>2.5018699999999998</v>
      </c>
      <c r="R106" s="186">
        <f>Q106*H106</f>
        <v>0.90067319999999995</v>
      </c>
      <c r="S106" s="186">
        <v>0</v>
      </c>
      <c r="T106" s="18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8" t="s">
        <v>195</v>
      </c>
      <c r="AT106" s="188" t="s">
        <v>191</v>
      </c>
      <c r="AU106" s="188" t="s">
        <v>86</v>
      </c>
      <c r="AY106" s="18" t="s">
        <v>189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8" t="s">
        <v>84</v>
      </c>
      <c r="BK106" s="189">
        <f>ROUND(I106*H106,2)</f>
        <v>0</v>
      </c>
      <c r="BL106" s="18" t="s">
        <v>195</v>
      </c>
      <c r="BM106" s="188" t="s">
        <v>2027</v>
      </c>
    </row>
    <row r="107" spans="1:65" s="2" customFormat="1" ht="19.2">
      <c r="A107" s="35"/>
      <c r="B107" s="36"/>
      <c r="C107" s="37"/>
      <c r="D107" s="190" t="s">
        <v>197</v>
      </c>
      <c r="E107" s="37"/>
      <c r="F107" s="191" t="s">
        <v>2028</v>
      </c>
      <c r="G107" s="37"/>
      <c r="H107" s="37"/>
      <c r="I107" s="192"/>
      <c r="J107" s="37"/>
      <c r="K107" s="37"/>
      <c r="L107" s="40"/>
      <c r="M107" s="193"/>
      <c r="N107" s="194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197</v>
      </c>
      <c r="AU107" s="18" t="s">
        <v>86</v>
      </c>
    </row>
    <row r="108" spans="1:65" s="2" customFormat="1" ht="10.199999999999999">
      <c r="A108" s="35"/>
      <c r="B108" s="36"/>
      <c r="C108" s="37"/>
      <c r="D108" s="195" t="s">
        <v>199</v>
      </c>
      <c r="E108" s="37"/>
      <c r="F108" s="196" t="s">
        <v>2029</v>
      </c>
      <c r="G108" s="37"/>
      <c r="H108" s="37"/>
      <c r="I108" s="192"/>
      <c r="J108" s="37"/>
      <c r="K108" s="37"/>
      <c r="L108" s="40"/>
      <c r="M108" s="193"/>
      <c r="N108" s="194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199</v>
      </c>
      <c r="AU108" s="18" t="s">
        <v>86</v>
      </c>
    </row>
    <row r="109" spans="1:65" s="13" customFormat="1" ht="10.199999999999999">
      <c r="B109" s="197"/>
      <c r="C109" s="198"/>
      <c r="D109" s="190" t="s">
        <v>201</v>
      </c>
      <c r="E109" s="199" t="s">
        <v>19</v>
      </c>
      <c r="F109" s="200" t="s">
        <v>2030</v>
      </c>
      <c r="G109" s="198"/>
      <c r="H109" s="201">
        <v>0.36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201</v>
      </c>
      <c r="AU109" s="207" t="s">
        <v>86</v>
      </c>
      <c r="AV109" s="13" t="s">
        <v>86</v>
      </c>
      <c r="AW109" s="13" t="s">
        <v>37</v>
      </c>
      <c r="AX109" s="13" t="s">
        <v>84</v>
      </c>
      <c r="AY109" s="207" t="s">
        <v>189</v>
      </c>
    </row>
    <row r="110" spans="1:65" s="2" customFormat="1" ht="16.5" customHeight="1">
      <c r="A110" s="35"/>
      <c r="B110" s="36"/>
      <c r="C110" s="176" t="s">
        <v>220</v>
      </c>
      <c r="D110" s="176" t="s">
        <v>191</v>
      </c>
      <c r="E110" s="177" t="s">
        <v>2031</v>
      </c>
      <c r="F110" s="178" t="s">
        <v>2032</v>
      </c>
      <c r="G110" s="179" t="s">
        <v>230</v>
      </c>
      <c r="H110" s="180">
        <v>0.72</v>
      </c>
      <c r="I110" s="181"/>
      <c r="J110" s="182">
        <f>ROUND(I110*H110,2)</f>
        <v>0</v>
      </c>
      <c r="K110" s="183"/>
      <c r="L110" s="40"/>
      <c r="M110" s="184" t="s">
        <v>19</v>
      </c>
      <c r="N110" s="185" t="s">
        <v>47</v>
      </c>
      <c r="O110" s="65"/>
      <c r="P110" s="186">
        <f>O110*H110</f>
        <v>0</v>
      </c>
      <c r="Q110" s="186">
        <v>2.7499999999999998E-3</v>
      </c>
      <c r="R110" s="186">
        <f>Q110*H110</f>
        <v>1.98E-3</v>
      </c>
      <c r="S110" s="186">
        <v>0</v>
      </c>
      <c r="T110" s="187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8" t="s">
        <v>195</v>
      </c>
      <c r="AT110" s="188" t="s">
        <v>191</v>
      </c>
      <c r="AU110" s="188" t="s">
        <v>86</v>
      </c>
      <c r="AY110" s="18" t="s">
        <v>189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8" t="s">
        <v>84</v>
      </c>
      <c r="BK110" s="189">
        <f>ROUND(I110*H110,2)</f>
        <v>0</v>
      </c>
      <c r="BL110" s="18" t="s">
        <v>195</v>
      </c>
      <c r="BM110" s="188" t="s">
        <v>2033</v>
      </c>
    </row>
    <row r="111" spans="1:65" s="2" customFormat="1" ht="19.2">
      <c r="A111" s="35"/>
      <c r="B111" s="36"/>
      <c r="C111" s="37"/>
      <c r="D111" s="190" t="s">
        <v>197</v>
      </c>
      <c r="E111" s="37"/>
      <c r="F111" s="191" t="s">
        <v>2034</v>
      </c>
      <c r="G111" s="37"/>
      <c r="H111" s="37"/>
      <c r="I111" s="192"/>
      <c r="J111" s="37"/>
      <c r="K111" s="37"/>
      <c r="L111" s="40"/>
      <c r="M111" s="193"/>
      <c r="N111" s="194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197</v>
      </c>
      <c r="AU111" s="18" t="s">
        <v>86</v>
      </c>
    </row>
    <row r="112" spans="1:65" s="2" customFormat="1" ht="10.199999999999999">
      <c r="A112" s="35"/>
      <c r="B112" s="36"/>
      <c r="C112" s="37"/>
      <c r="D112" s="195" t="s">
        <v>199</v>
      </c>
      <c r="E112" s="37"/>
      <c r="F112" s="196" t="s">
        <v>2035</v>
      </c>
      <c r="G112" s="37"/>
      <c r="H112" s="37"/>
      <c r="I112" s="192"/>
      <c r="J112" s="37"/>
      <c r="K112" s="37"/>
      <c r="L112" s="40"/>
      <c r="M112" s="193"/>
      <c r="N112" s="194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199</v>
      </c>
      <c r="AU112" s="18" t="s">
        <v>86</v>
      </c>
    </row>
    <row r="113" spans="1:65" s="13" customFormat="1" ht="10.199999999999999">
      <c r="B113" s="197"/>
      <c r="C113" s="198"/>
      <c r="D113" s="190" t="s">
        <v>201</v>
      </c>
      <c r="E113" s="199" t="s">
        <v>19</v>
      </c>
      <c r="F113" s="200" t="s">
        <v>2036</v>
      </c>
      <c r="G113" s="198"/>
      <c r="H113" s="201">
        <v>0.72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201</v>
      </c>
      <c r="AU113" s="207" t="s">
        <v>86</v>
      </c>
      <c r="AV113" s="13" t="s">
        <v>86</v>
      </c>
      <c r="AW113" s="13" t="s">
        <v>37</v>
      </c>
      <c r="AX113" s="13" t="s">
        <v>84</v>
      </c>
      <c r="AY113" s="207" t="s">
        <v>189</v>
      </c>
    </row>
    <row r="114" spans="1:65" s="2" customFormat="1" ht="21.75" customHeight="1">
      <c r="A114" s="35"/>
      <c r="B114" s="36"/>
      <c r="C114" s="176" t="s">
        <v>227</v>
      </c>
      <c r="D114" s="176" t="s">
        <v>191</v>
      </c>
      <c r="E114" s="177" t="s">
        <v>2037</v>
      </c>
      <c r="F114" s="178" t="s">
        <v>2038</v>
      </c>
      <c r="G114" s="179" t="s">
        <v>230</v>
      </c>
      <c r="H114" s="180">
        <v>0.72</v>
      </c>
      <c r="I114" s="181"/>
      <c r="J114" s="182">
        <f>ROUND(I114*H114,2)</f>
        <v>0</v>
      </c>
      <c r="K114" s="183"/>
      <c r="L114" s="40"/>
      <c r="M114" s="184" t="s">
        <v>19</v>
      </c>
      <c r="N114" s="185" t="s">
        <v>47</v>
      </c>
      <c r="O114" s="65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8" t="s">
        <v>195</v>
      </c>
      <c r="AT114" s="188" t="s">
        <v>191</v>
      </c>
      <c r="AU114" s="188" t="s">
        <v>86</v>
      </c>
      <c r="AY114" s="18" t="s">
        <v>189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8" t="s">
        <v>84</v>
      </c>
      <c r="BK114" s="189">
        <f>ROUND(I114*H114,2)</f>
        <v>0</v>
      </c>
      <c r="BL114" s="18" t="s">
        <v>195</v>
      </c>
      <c r="BM114" s="188" t="s">
        <v>2039</v>
      </c>
    </row>
    <row r="115" spans="1:65" s="2" customFormat="1" ht="19.2">
      <c r="A115" s="35"/>
      <c r="B115" s="36"/>
      <c r="C115" s="37"/>
      <c r="D115" s="190" t="s">
        <v>197</v>
      </c>
      <c r="E115" s="37"/>
      <c r="F115" s="191" t="s">
        <v>2040</v>
      </c>
      <c r="G115" s="37"/>
      <c r="H115" s="37"/>
      <c r="I115" s="192"/>
      <c r="J115" s="37"/>
      <c r="K115" s="37"/>
      <c r="L115" s="40"/>
      <c r="M115" s="193"/>
      <c r="N115" s="194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197</v>
      </c>
      <c r="AU115" s="18" t="s">
        <v>86</v>
      </c>
    </row>
    <row r="116" spans="1:65" s="2" customFormat="1" ht="10.199999999999999">
      <c r="A116" s="35"/>
      <c r="B116" s="36"/>
      <c r="C116" s="37"/>
      <c r="D116" s="195" t="s">
        <v>199</v>
      </c>
      <c r="E116" s="37"/>
      <c r="F116" s="196" t="s">
        <v>2041</v>
      </c>
      <c r="G116" s="37"/>
      <c r="H116" s="37"/>
      <c r="I116" s="192"/>
      <c r="J116" s="37"/>
      <c r="K116" s="37"/>
      <c r="L116" s="40"/>
      <c r="M116" s="193"/>
      <c r="N116" s="194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199</v>
      </c>
      <c r="AU116" s="18" t="s">
        <v>86</v>
      </c>
    </row>
    <row r="117" spans="1:65" s="13" customFormat="1" ht="10.199999999999999">
      <c r="B117" s="197"/>
      <c r="C117" s="198"/>
      <c r="D117" s="190" t="s">
        <v>201</v>
      </c>
      <c r="E117" s="199" t="s">
        <v>19</v>
      </c>
      <c r="F117" s="200" t="s">
        <v>2036</v>
      </c>
      <c r="G117" s="198"/>
      <c r="H117" s="201">
        <v>0.72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201</v>
      </c>
      <c r="AU117" s="207" t="s">
        <v>86</v>
      </c>
      <c r="AV117" s="13" t="s">
        <v>86</v>
      </c>
      <c r="AW117" s="13" t="s">
        <v>37</v>
      </c>
      <c r="AX117" s="13" t="s">
        <v>84</v>
      </c>
      <c r="AY117" s="207" t="s">
        <v>189</v>
      </c>
    </row>
    <row r="118" spans="1:65" s="12" customFormat="1" ht="22.8" customHeight="1">
      <c r="B118" s="160"/>
      <c r="C118" s="161"/>
      <c r="D118" s="162" t="s">
        <v>75</v>
      </c>
      <c r="E118" s="174" t="s">
        <v>207</v>
      </c>
      <c r="F118" s="174" t="s">
        <v>2042</v>
      </c>
      <c r="G118" s="161"/>
      <c r="H118" s="161"/>
      <c r="I118" s="164"/>
      <c r="J118" s="175">
        <f>BK118</f>
        <v>0</v>
      </c>
      <c r="K118" s="161"/>
      <c r="L118" s="166"/>
      <c r="M118" s="167"/>
      <c r="N118" s="168"/>
      <c r="O118" s="168"/>
      <c r="P118" s="169">
        <f>SUM(P119:P142)</f>
        <v>0</v>
      </c>
      <c r="Q118" s="168"/>
      <c r="R118" s="169">
        <f>SUM(R119:R142)</f>
        <v>7.5234479999999992E-2</v>
      </c>
      <c r="S118" s="168"/>
      <c r="T118" s="170">
        <f>SUM(T119:T142)</f>
        <v>0</v>
      </c>
      <c r="AR118" s="171" t="s">
        <v>84</v>
      </c>
      <c r="AT118" s="172" t="s">
        <v>75</v>
      </c>
      <c r="AU118" s="172" t="s">
        <v>84</v>
      </c>
      <c r="AY118" s="171" t="s">
        <v>189</v>
      </c>
      <c r="BK118" s="173">
        <f>SUM(BK119:BK142)</f>
        <v>0</v>
      </c>
    </row>
    <row r="119" spans="1:65" s="2" customFormat="1" ht="24.15" customHeight="1">
      <c r="A119" s="35"/>
      <c r="B119" s="36"/>
      <c r="C119" s="176" t="s">
        <v>235</v>
      </c>
      <c r="D119" s="176" t="s">
        <v>191</v>
      </c>
      <c r="E119" s="177" t="s">
        <v>2043</v>
      </c>
      <c r="F119" s="178" t="s">
        <v>2044</v>
      </c>
      <c r="G119" s="179" t="s">
        <v>210</v>
      </c>
      <c r="H119" s="180">
        <v>1</v>
      </c>
      <c r="I119" s="181"/>
      <c r="J119" s="182">
        <f>ROUND(I119*H119,2)</f>
        <v>0</v>
      </c>
      <c r="K119" s="183"/>
      <c r="L119" s="40"/>
      <c r="M119" s="184" t="s">
        <v>19</v>
      </c>
      <c r="N119" s="185" t="s">
        <v>47</v>
      </c>
      <c r="O119" s="65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8" t="s">
        <v>195</v>
      </c>
      <c r="AT119" s="188" t="s">
        <v>191</v>
      </c>
      <c r="AU119" s="188" t="s">
        <v>86</v>
      </c>
      <c r="AY119" s="18" t="s">
        <v>189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8" t="s">
        <v>84</v>
      </c>
      <c r="BK119" s="189">
        <f>ROUND(I119*H119,2)</f>
        <v>0</v>
      </c>
      <c r="BL119" s="18" t="s">
        <v>195</v>
      </c>
      <c r="BM119" s="188" t="s">
        <v>2045</v>
      </c>
    </row>
    <row r="120" spans="1:65" s="2" customFormat="1" ht="57.6">
      <c r="A120" s="35"/>
      <c r="B120" s="36"/>
      <c r="C120" s="37"/>
      <c r="D120" s="190" t="s">
        <v>197</v>
      </c>
      <c r="E120" s="37"/>
      <c r="F120" s="191" t="s">
        <v>2046</v>
      </c>
      <c r="G120" s="37"/>
      <c r="H120" s="37"/>
      <c r="I120" s="192"/>
      <c r="J120" s="37"/>
      <c r="K120" s="37"/>
      <c r="L120" s="40"/>
      <c r="M120" s="193"/>
      <c r="N120" s="194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197</v>
      </c>
      <c r="AU120" s="18" t="s">
        <v>86</v>
      </c>
    </row>
    <row r="121" spans="1:65" s="2" customFormat="1" ht="10.199999999999999">
      <c r="A121" s="35"/>
      <c r="B121" s="36"/>
      <c r="C121" s="37"/>
      <c r="D121" s="195" t="s">
        <v>199</v>
      </c>
      <c r="E121" s="37"/>
      <c r="F121" s="196" t="s">
        <v>2047</v>
      </c>
      <c r="G121" s="37"/>
      <c r="H121" s="37"/>
      <c r="I121" s="192"/>
      <c r="J121" s="37"/>
      <c r="K121" s="37"/>
      <c r="L121" s="40"/>
      <c r="M121" s="193"/>
      <c r="N121" s="194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199</v>
      </c>
      <c r="AU121" s="18" t="s">
        <v>86</v>
      </c>
    </row>
    <row r="122" spans="1:65" s="13" customFormat="1" ht="10.199999999999999">
      <c r="B122" s="197"/>
      <c r="C122" s="198"/>
      <c r="D122" s="190" t="s">
        <v>201</v>
      </c>
      <c r="E122" s="199" t="s">
        <v>19</v>
      </c>
      <c r="F122" s="200" t="s">
        <v>2048</v>
      </c>
      <c r="G122" s="198"/>
      <c r="H122" s="201">
        <v>1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201</v>
      </c>
      <c r="AU122" s="207" t="s">
        <v>86</v>
      </c>
      <c r="AV122" s="13" t="s">
        <v>86</v>
      </c>
      <c r="AW122" s="13" t="s">
        <v>37</v>
      </c>
      <c r="AX122" s="13" t="s">
        <v>84</v>
      </c>
      <c r="AY122" s="207" t="s">
        <v>189</v>
      </c>
    </row>
    <row r="123" spans="1:65" s="2" customFormat="1" ht="16.5" customHeight="1">
      <c r="A123" s="35"/>
      <c r="B123" s="36"/>
      <c r="C123" s="208" t="s">
        <v>226</v>
      </c>
      <c r="D123" s="208" t="s">
        <v>269</v>
      </c>
      <c r="E123" s="209" t="s">
        <v>2049</v>
      </c>
      <c r="F123" s="210" t="s">
        <v>2050</v>
      </c>
      <c r="G123" s="211" t="s">
        <v>210</v>
      </c>
      <c r="H123" s="212">
        <v>1</v>
      </c>
      <c r="I123" s="213"/>
      <c r="J123" s="214">
        <f>ROUND(I123*H123,2)</f>
        <v>0</v>
      </c>
      <c r="K123" s="215"/>
      <c r="L123" s="216"/>
      <c r="M123" s="217" t="s">
        <v>19</v>
      </c>
      <c r="N123" s="218" t="s">
        <v>47</v>
      </c>
      <c r="O123" s="65"/>
      <c r="P123" s="186">
        <f>O123*H123</f>
        <v>0</v>
      </c>
      <c r="Q123" s="186">
        <v>1.72E-3</v>
      </c>
      <c r="R123" s="186">
        <f>Q123*H123</f>
        <v>1.72E-3</v>
      </c>
      <c r="S123" s="186">
        <v>0</v>
      </c>
      <c r="T123" s="18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8" t="s">
        <v>226</v>
      </c>
      <c r="AT123" s="188" t="s">
        <v>269</v>
      </c>
      <c r="AU123" s="188" t="s">
        <v>86</v>
      </c>
      <c r="AY123" s="18" t="s">
        <v>189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8" t="s">
        <v>84</v>
      </c>
      <c r="BK123" s="189">
        <f>ROUND(I123*H123,2)</f>
        <v>0</v>
      </c>
      <c r="BL123" s="18" t="s">
        <v>195</v>
      </c>
      <c r="BM123" s="188" t="s">
        <v>2051</v>
      </c>
    </row>
    <row r="124" spans="1:65" s="2" customFormat="1" ht="10.199999999999999">
      <c r="A124" s="35"/>
      <c r="B124" s="36"/>
      <c r="C124" s="37"/>
      <c r="D124" s="190" t="s">
        <v>197</v>
      </c>
      <c r="E124" s="37"/>
      <c r="F124" s="191" t="s">
        <v>2050</v>
      </c>
      <c r="G124" s="37"/>
      <c r="H124" s="37"/>
      <c r="I124" s="192"/>
      <c r="J124" s="37"/>
      <c r="K124" s="37"/>
      <c r="L124" s="40"/>
      <c r="M124" s="193"/>
      <c r="N124" s="194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197</v>
      </c>
      <c r="AU124" s="18" t="s">
        <v>86</v>
      </c>
    </row>
    <row r="125" spans="1:65" s="13" customFormat="1" ht="10.199999999999999">
      <c r="B125" s="197"/>
      <c r="C125" s="198"/>
      <c r="D125" s="190" t="s">
        <v>201</v>
      </c>
      <c r="E125" s="199" t="s">
        <v>19</v>
      </c>
      <c r="F125" s="200" t="s">
        <v>2048</v>
      </c>
      <c r="G125" s="198"/>
      <c r="H125" s="201">
        <v>1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201</v>
      </c>
      <c r="AU125" s="207" t="s">
        <v>86</v>
      </c>
      <c r="AV125" s="13" t="s">
        <v>86</v>
      </c>
      <c r="AW125" s="13" t="s">
        <v>37</v>
      </c>
      <c r="AX125" s="13" t="s">
        <v>84</v>
      </c>
      <c r="AY125" s="207" t="s">
        <v>189</v>
      </c>
    </row>
    <row r="126" spans="1:65" s="2" customFormat="1" ht="16.5" customHeight="1">
      <c r="A126" s="35"/>
      <c r="B126" s="36"/>
      <c r="C126" s="208" t="s">
        <v>249</v>
      </c>
      <c r="D126" s="208" t="s">
        <v>269</v>
      </c>
      <c r="E126" s="209" t="s">
        <v>2052</v>
      </c>
      <c r="F126" s="210" t="s">
        <v>2053</v>
      </c>
      <c r="G126" s="211" t="s">
        <v>210</v>
      </c>
      <c r="H126" s="212">
        <v>0.5</v>
      </c>
      <c r="I126" s="213"/>
      <c r="J126" s="214">
        <f>ROUND(I126*H126,2)</f>
        <v>0</v>
      </c>
      <c r="K126" s="215"/>
      <c r="L126" s="216"/>
      <c r="M126" s="217" t="s">
        <v>19</v>
      </c>
      <c r="N126" s="218" t="s">
        <v>47</v>
      </c>
      <c r="O126" s="65"/>
      <c r="P126" s="186">
        <f>O126*H126</f>
        <v>0</v>
      </c>
      <c r="Q126" s="186">
        <v>5.1999999999999998E-3</v>
      </c>
      <c r="R126" s="186">
        <f>Q126*H126</f>
        <v>2.5999999999999999E-3</v>
      </c>
      <c r="S126" s="186">
        <v>0</v>
      </c>
      <c r="T126" s="18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8" t="s">
        <v>226</v>
      </c>
      <c r="AT126" s="188" t="s">
        <v>269</v>
      </c>
      <c r="AU126" s="188" t="s">
        <v>86</v>
      </c>
      <c r="AY126" s="18" t="s">
        <v>189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8" t="s">
        <v>84</v>
      </c>
      <c r="BK126" s="189">
        <f>ROUND(I126*H126,2)</f>
        <v>0</v>
      </c>
      <c r="BL126" s="18" t="s">
        <v>195</v>
      </c>
      <c r="BM126" s="188" t="s">
        <v>2054</v>
      </c>
    </row>
    <row r="127" spans="1:65" s="2" customFormat="1" ht="10.199999999999999">
      <c r="A127" s="35"/>
      <c r="B127" s="36"/>
      <c r="C127" s="37"/>
      <c r="D127" s="190" t="s">
        <v>197</v>
      </c>
      <c r="E127" s="37"/>
      <c r="F127" s="191" t="s">
        <v>2053</v>
      </c>
      <c r="G127" s="37"/>
      <c r="H127" s="37"/>
      <c r="I127" s="192"/>
      <c r="J127" s="37"/>
      <c r="K127" s="37"/>
      <c r="L127" s="40"/>
      <c r="M127" s="193"/>
      <c r="N127" s="19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197</v>
      </c>
      <c r="AU127" s="18" t="s">
        <v>86</v>
      </c>
    </row>
    <row r="128" spans="1:65" s="13" customFormat="1" ht="10.199999999999999">
      <c r="B128" s="197"/>
      <c r="C128" s="198"/>
      <c r="D128" s="190" t="s">
        <v>201</v>
      </c>
      <c r="E128" s="199" t="s">
        <v>19</v>
      </c>
      <c r="F128" s="200" t="s">
        <v>2055</v>
      </c>
      <c r="G128" s="198"/>
      <c r="H128" s="201">
        <v>0.5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201</v>
      </c>
      <c r="AU128" s="207" t="s">
        <v>86</v>
      </c>
      <c r="AV128" s="13" t="s">
        <v>86</v>
      </c>
      <c r="AW128" s="13" t="s">
        <v>37</v>
      </c>
      <c r="AX128" s="13" t="s">
        <v>84</v>
      </c>
      <c r="AY128" s="207" t="s">
        <v>189</v>
      </c>
    </row>
    <row r="129" spans="1:65" s="2" customFormat="1" ht="33" customHeight="1">
      <c r="A129" s="35"/>
      <c r="B129" s="36"/>
      <c r="C129" s="176" t="s">
        <v>256</v>
      </c>
      <c r="D129" s="176" t="s">
        <v>191</v>
      </c>
      <c r="E129" s="177" t="s">
        <v>2056</v>
      </c>
      <c r="F129" s="178" t="s">
        <v>2057</v>
      </c>
      <c r="G129" s="179" t="s">
        <v>210</v>
      </c>
      <c r="H129" s="180">
        <v>3.1</v>
      </c>
      <c r="I129" s="181"/>
      <c r="J129" s="182">
        <f>ROUND(I129*H129,2)</f>
        <v>0</v>
      </c>
      <c r="K129" s="183"/>
      <c r="L129" s="40"/>
      <c r="M129" s="184" t="s">
        <v>19</v>
      </c>
      <c r="N129" s="185" t="s">
        <v>47</v>
      </c>
      <c r="O129" s="65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8" t="s">
        <v>195</v>
      </c>
      <c r="AT129" s="188" t="s">
        <v>191</v>
      </c>
      <c r="AU129" s="188" t="s">
        <v>86</v>
      </c>
      <c r="AY129" s="18" t="s">
        <v>189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8" t="s">
        <v>84</v>
      </c>
      <c r="BK129" s="189">
        <f>ROUND(I129*H129,2)</f>
        <v>0</v>
      </c>
      <c r="BL129" s="18" t="s">
        <v>195</v>
      </c>
      <c r="BM129" s="188" t="s">
        <v>2058</v>
      </c>
    </row>
    <row r="130" spans="1:65" s="2" customFormat="1" ht="67.2">
      <c r="A130" s="35"/>
      <c r="B130" s="36"/>
      <c r="C130" s="37"/>
      <c r="D130" s="190" t="s">
        <v>197</v>
      </c>
      <c r="E130" s="37"/>
      <c r="F130" s="191" t="s">
        <v>2059</v>
      </c>
      <c r="G130" s="37"/>
      <c r="H130" s="37"/>
      <c r="I130" s="192"/>
      <c r="J130" s="37"/>
      <c r="K130" s="37"/>
      <c r="L130" s="40"/>
      <c r="M130" s="193"/>
      <c r="N130" s="194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197</v>
      </c>
      <c r="AU130" s="18" t="s">
        <v>86</v>
      </c>
    </row>
    <row r="131" spans="1:65" s="2" customFormat="1" ht="10.199999999999999">
      <c r="A131" s="35"/>
      <c r="B131" s="36"/>
      <c r="C131" s="37"/>
      <c r="D131" s="195" t="s">
        <v>199</v>
      </c>
      <c r="E131" s="37"/>
      <c r="F131" s="196" t="s">
        <v>2060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199</v>
      </c>
      <c r="AU131" s="18" t="s">
        <v>86</v>
      </c>
    </row>
    <row r="132" spans="1:65" s="13" customFormat="1" ht="10.199999999999999">
      <c r="B132" s="197"/>
      <c r="C132" s="198"/>
      <c r="D132" s="190" t="s">
        <v>201</v>
      </c>
      <c r="E132" s="199" t="s">
        <v>19</v>
      </c>
      <c r="F132" s="200" t="s">
        <v>2061</v>
      </c>
      <c r="G132" s="198"/>
      <c r="H132" s="201">
        <v>3.1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201</v>
      </c>
      <c r="AU132" s="207" t="s">
        <v>86</v>
      </c>
      <c r="AV132" s="13" t="s">
        <v>86</v>
      </c>
      <c r="AW132" s="13" t="s">
        <v>37</v>
      </c>
      <c r="AX132" s="13" t="s">
        <v>84</v>
      </c>
      <c r="AY132" s="207" t="s">
        <v>189</v>
      </c>
    </row>
    <row r="133" spans="1:65" s="2" customFormat="1" ht="16.5" customHeight="1">
      <c r="A133" s="35"/>
      <c r="B133" s="36"/>
      <c r="C133" s="208" t="s">
        <v>263</v>
      </c>
      <c r="D133" s="208" t="s">
        <v>269</v>
      </c>
      <c r="E133" s="209" t="s">
        <v>2062</v>
      </c>
      <c r="F133" s="210" t="s">
        <v>2063</v>
      </c>
      <c r="G133" s="211" t="s">
        <v>210</v>
      </c>
      <c r="H133" s="212">
        <v>3.4159999999999999</v>
      </c>
      <c r="I133" s="213"/>
      <c r="J133" s="214">
        <f>ROUND(I133*H133,2)</f>
        <v>0</v>
      </c>
      <c r="K133" s="215"/>
      <c r="L133" s="216"/>
      <c r="M133" s="217" t="s">
        <v>19</v>
      </c>
      <c r="N133" s="218" t="s">
        <v>47</v>
      </c>
      <c r="O133" s="65"/>
      <c r="P133" s="186">
        <f>O133*H133</f>
        <v>0</v>
      </c>
      <c r="Q133" s="186">
        <v>1.311E-2</v>
      </c>
      <c r="R133" s="186">
        <f>Q133*H133</f>
        <v>4.4783759999999999E-2</v>
      </c>
      <c r="S133" s="186">
        <v>0</v>
      </c>
      <c r="T133" s="18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8" t="s">
        <v>226</v>
      </c>
      <c r="AT133" s="188" t="s">
        <v>269</v>
      </c>
      <c r="AU133" s="188" t="s">
        <v>86</v>
      </c>
      <c r="AY133" s="18" t="s">
        <v>189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8" t="s">
        <v>84</v>
      </c>
      <c r="BK133" s="189">
        <f>ROUND(I133*H133,2)</f>
        <v>0</v>
      </c>
      <c r="BL133" s="18" t="s">
        <v>195</v>
      </c>
      <c r="BM133" s="188" t="s">
        <v>2064</v>
      </c>
    </row>
    <row r="134" spans="1:65" s="2" customFormat="1" ht="10.199999999999999">
      <c r="A134" s="35"/>
      <c r="B134" s="36"/>
      <c r="C134" s="37"/>
      <c r="D134" s="190" t="s">
        <v>197</v>
      </c>
      <c r="E134" s="37"/>
      <c r="F134" s="191" t="s">
        <v>2063</v>
      </c>
      <c r="G134" s="37"/>
      <c r="H134" s="37"/>
      <c r="I134" s="192"/>
      <c r="J134" s="37"/>
      <c r="K134" s="37"/>
      <c r="L134" s="40"/>
      <c r="M134" s="193"/>
      <c r="N134" s="194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197</v>
      </c>
      <c r="AU134" s="18" t="s">
        <v>86</v>
      </c>
    </row>
    <row r="135" spans="1:65" s="13" customFormat="1" ht="20.399999999999999">
      <c r="B135" s="197"/>
      <c r="C135" s="198"/>
      <c r="D135" s="190" t="s">
        <v>201</v>
      </c>
      <c r="E135" s="198"/>
      <c r="F135" s="200" t="s">
        <v>2065</v>
      </c>
      <c r="G135" s="198"/>
      <c r="H135" s="201">
        <v>3.4159999999999999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201</v>
      </c>
      <c r="AU135" s="207" t="s">
        <v>86</v>
      </c>
      <c r="AV135" s="13" t="s">
        <v>86</v>
      </c>
      <c r="AW135" s="13" t="s">
        <v>4</v>
      </c>
      <c r="AX135" s="13" t="s">
        <v>84</v>
      </c>
      <c r="AY135" s="207" t="s">
        <v>189</v>
      </c>
    </row>
    <row r="136" spans="1:65" s="2" customFormat="1" ht="33" customHeight="1">
      <c r="A136" s="35"/>
      <c r="B136" s="36"/>
      <c r="C136" s="176" t="s">
        <v>8</v>
      </c>
      <c r="D136" s="176" t="s">
        <v>191</v>
      </c>
      <c r="E136" s="177" t="s">
        <v>2066</v>
      </c>
      <c r="F136" s="178" t="s">
        <v>2067</v>
      </c>
      <c r="G136" s="179" t="s">
        <v>210</v>
      </c>
      <c r="H136" s="180">
        <v>1.2</v>
      </c>
      <c r="I136" s="181"/>
      <c r="J136" s="182">
        <f>ROUND(I136*H136,2)</f>
        <v>0</v>
      </c>
      <c r="K136" s="183"/>
      <c r="L136" s="40"/>
      <c r="M136" s="184" t="s">
        <v>19</v>
      </c>
      <c r="N136" s="185" t="s">
        <v>47</v>
      </c>
      <c r="O136" s="65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8" t="s">
        <v>195</v>
      </c>
      <c r="AT136" s="188" t="s">
        <v>191</v>
      </c>
      <c r="AU136" s="188" t="s">
        <v>86</v>
      </c>
      <c r="AY136" s="18" t="s">
        <v>189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8" t="s">
        <v>84</v>
      </c>
      <c r="BK136" s="189">
        <f>ROUND(I136*H136,2)</f>
        <v>0</v>
      </c>
      <c r="BL136" s="18" t="s">
        <v>195</v>
      </c>
      <c r="BM136" s="188" t="s">
        <v>2068</v>
      </c>
    </row>
    <row r="137" spans="1:65" s="2" customFormat="1" ht="67.2">
      <c r="A137" s="35"/>
      <c r="B137" s="36"/>
      <c r="C137" s="37"/>
      <c r="D137" s="190" t="s">
        <v>197</v>
      </c>
      <c r="E137" s="37"/>
      <c r="F137" s="191" t="s">
        <v>2069</v>
      </c>
      <c r="G137" s="37"/>
      <c r="H137" s="37"/>
      <c r="I137" s="192"/>
      <c r="J137" s="37"/>
      <c r="K137" s="37"/>
      <c r="L137" s="40"/>
      <c r="M137" s="193"/>
      <c r="N137" s="194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197</v>
      </c>
      <c r="AU137" s="18" t="s">
        <v>86</v>
      </c>
    </row>
    <row r="138" spans="1:65" s="2" customFormat="1" ht="10.199999999999999">
      <c r="A138" s="35"/>
      <c r="B138" s="36"/>
      <c r="C138" s="37"/>
      <c r="D138" s="195" t="s">
        <v>199</v>
      </c>
      <c r="E138" s="37"/>
      <c r="F138" s="196" t="s">
        <v>2070</v>
      </c>
      <c r="G138" s="37"/>
      <c r="H138" s="37"/>
      <c r="I138" s="192"/>
      <c r="J138" s="37"/>
      <c r="K138" s="37"/>
      <c r="L138" s="40"/>
      <c r="M138" s="193"/>
      <c r="N138" s="194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199</v>
      </c>
      <c r="AU138" s="18" t="s">
        <v>86</v>
      </c>
    </row>
    <row r="139" spans="1:65" s="13" customFormat="1" ht="10.199999999999999">
      <c r="B139" s="197"/>
      <c r="C139" s="198"/>
      <c r="D139" s="190" t="s">
        <v>201</v>
      </c>
      <c r="E139" s="199" t="s">
        <v>19</v>
      </c>
      <c r="F139" s="200" t="s">
        <v>2071</v>
      </c>
      <c r="G139" s="198"/>
      <c r="H139" s="201">
        <v>1.2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201</v>
      </c>
      <c r="AU139" s="207" t="s">
        <v>86</v>
      </c>
      <c r="AV139" s="13" t="s">
        <v>86</v>
      </c>
      <c r="AW139" s="13" t="s">
        <v>37</v>
      </c>
      <c r="AX139" s="13" t="s">
        <v>84</v>
      </c>
      <c r="AY139" s="207" t="s">
        <v>189</v>
      </c>
    </row>
    <row r="140" spans="1:65" s="2" customFormat="1" ht="16.5" customHeight="1">
      <c r="A140" s="35"/>
      <c r="B140" s="36"/>
      <c r="C140" s="208" t="s">
        <v>273</v>
      </c>
      <c r="D140" s="208" t="s">
        <v>269</v>
      </c>
      <c r="E140" s="209" t="s">
        <v>2072</v>
      </c>
      <c r="F140" s="210" t="s">
        <v>2073</v>
      </c>
      <c r="G140" s="211" t="s">
        <v>210</v>
      </c>
      <c r="H140" s="212">
        <v>1.212</v>
      </c>
      <c r="I140" s="213"/>
      <c r="J140" s="214">
        <f>ROUND(I140*H140,2)</f>
        <v>0</v>
      </c>
      <c r="K140" s="215"/>
      <c r="L140" s="216"/>
      <c r="M140" s="217" t="s">
        <v>19</v>
      </c>
      <c r="N140" s="218" t="s">
        <v>47</v>
      </c>
      <c r="O140" s="65"/>
      <c r="P140" s="186">
        <f>O140*H140</f>
        <v>0</v>
      </c>
      <c r="Q140" s="186">
        <v>2.1559999999999999E-2</v>
      </c>
      <c r="R140" s="186">
        <f>Q140*H140</f>
        <v>2.613072E-2</v>
      </c>
      <c r="S140" s="186">
        <v>0</v>
      </c>
      <c r="T140" s="18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8" t="s">
        <v>226</v>
      </c>
      <c r="AT140" s="188" t="s">
        <v>269</v>
      </c>
      <c r="AU140" s="188" t="s">
        <v>86</v>
      </c>
      <c r="AY140" s="18" t="s">
        <v>189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8" t="s">
        <v>84</v>
      </c>
      <c r="BK140" s="189">
        <f>ROUND(I140*H140,2)</f>
        <v>0</v>
      </c>
      <c r="BL140" s="18" t="s">
        <v>195</v>
      </c>
      <c r="BM140" s="188" t="s">
        <v>2074</v>
      </c>
    </row>
    <row r="141" spans="1:65" s="2" customFormat="1" ht="10.199999999999999">
      <c r="A141" s="35"/>
      <c r="B141" s="36"/>
      <c r="C141" s="37"/>
      <c r="D141" s="190" t="s">
        <v>197</v>
      </c>
      <c r="E141" s="37"/>
      <c r="F141" s="191" t="s">
        <v>2073</v>
      </c>
      <c r="G141" s="37"/>
      <c r="H141" s="37"/>
      <c r="I141" s="192"/>
      <c r="J141" s="37"/>
      <c r="K141" s="37"/>
      <c r="L141" s="40"/>
      <c r="M141" s="193"/>
      <c r="N141" s="194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197</v>
      </c>
      <c r="AU141" s="18" t="s">
        <v>86</v>
      </c>
    </row>
    <row r="142" spans="1:65" s="13" customFormat="1" ht="10.199999999999999">
      <c r="B142" s="197"/>
      <c r="C142" s="198"/>
      <c r="D142" s="190" t="s">
        <v>201</v>
      </c>
      <c r="E142" s="198"/>
      <c r="F142" s="200" t="s">
        <v>2075</v>
      </c>
      <c r="G142" s="198"/>
      <c r="H142" s="201">
        <v>1.212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201</v>
      </c>
      <c r="AU142" s="207" t="s">
        <v>86</v>
      </c>
      <c r="AV142" s="13" t="s">
        <v>86</v>
      </c>
      <c r="AW142" s="13" t="s">
        <v>4</v>
      </c>
      <c r="AX142" s="13" t="s">
        <v>84</v>
      </c>
      <c r="AY142" s="207" t="s">
        <v>189</v>
      </c>
    </row>
    <row r="143" spans="1:65" s="12" customFormat="1" ht="22.8" customHeight="1">
      <c r="B143" s="160"/>
      <c r="C143" s="161"/>
      <c r="D143" s="162" t="s">
        <v>75</v>
      </c>
      <c r="E143" s="174" t="s">
        <v>195</v>
      </c>
      <c r="F143" s="174" t="s">
        <v>392</v>
      </c>
      <c r="G143" s="161"/>
      <c r="H143" s="161"/>
      <c r="I143" s="164"/>
      <c r="J143" s="175">
        <f>BK143</f>
        <v>0</v>
      </c>
      <c r="K143" s="161"/>
      <c r="L143" s="166"/>
      <c r="M143" s="167"/>
      <c r="N143" s="168"/>
      <c r="O143" s="168"/>
      <c r="P143" s="169">
        <f>SUM(P144:P157)</f>
        <v>0</v>
      </c>
      <c r="Q143" s="168"/>
      <c r="R143" s="169">
        <f>SUM(R144:R157)</f>
        <v>2.1783999999999999</v>
      </c>
      <c r="S143" s="168"/>
      <c r="T143" s="170">
        <f>SUM(T144:T157)</f>
        <v>0</v>
      </c>
      <c r="AR143" s="171" t="s">
        <v>84</v>
      </c>
      <c r="AT143" s="172" t="s">
        <v>75</v>
      </c>
      <c r="AU143" s="172" t="s">
        <v>84</v>
      </c>
      <c r="AY143" s="171" t="s">
        <v>189</v>
      </c>
      <c r="BK143" s="173">
        <f>SUM(BK144:BK157)</f>
        <v>0</v>
      </c>
    </row>
    <row r="144" spans="1:65" s="2" customFormat="1" ht="24.15" customHeight="1">
      <c r="A144" s="35"/>
      <c r="B144" s="36"/>
      <c r="C144" s="176" t="s">
        <v>280</v>
      </c>
      <c r="D144" s="176" t="s">
        <v>191</v>
      </c>
      <c r="E144" s="177" t="s">
        <v>2076</v>
      </c>
      <c r="F144" s="178" t="s">
        <v>2077</v>
      </c>
      <c r="G144" s="179" t="s">
        <v>194</v>
      </c>
      <c r="H144" s="180">
        <v>2</v>
      </c>
      <c r="I144" s="181"/>
      <c r="J144" s="182">
        <f>ROUND(I144*H144,2)</f>
        <v>0</v>
      </c>
      <c r="K144" s="183"/>
      <c r="L144" s="40"/>
      <c r="M144" s="184" t="s">
        <v>19</v>
      </c>
      <c r="N144" s="185" t="s">
        <v>47</v>
      </c>
      <c r="O144" s="65"/>
      <c r="P144" s="186">
        <f>O144*H144</f>
        <v>0</v>
      </c>
      <c r="Q144" s="186">
        <v>8.7720000000000006E-2</v>
      </c>
      <c r="R144" s="186">
        <f>Q144*H144</f>
        <v>0.17544000000000001</v>
      </c>
      <c r="S144" s="186">
        <v>0</v>
      </c>
      <c r="T144" s="18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8" t="s">
        <v>195</v>
      </c>
      <c r="AT144" s="188" t="s">
        <v>191</v>
      </c>
      <c r="AU144" s="188" t="s">
        <v>86</v>
      </c>
      <c r="AY144" s="18" t="s">
        <v>189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8" t="s">
        <v>84</v>
      </c>
      <c r="BK144" s="189">
        <f>ROUND(I144*H144,2)</f>
        <v>0</v>
      </c>
      <c r="BL144" s="18" t="s">
        <v>195</v>
      </c>
      <c r="BM144" s="188" t="s">
        <v>2078</v>
      </c>
    </row>
    <row r="145" spans="1:65" s="2" customFormat="1" ht="28.8">
      <c r="A145" s="35"/>
      <c r="B145" s="36"/>
      <c r="C145" s="37"/>
      <c r="D145" s="190" t="s">
        <v>197</v>
      </c>
      <c r="E145" s="37"/>
      <c r="F145" s="191" t="s">
        <v>2079</v>
      </c>
      <c r="G145" s="37"/>
      <c r="H145" s="37"/>
      <c r="I145" s="192"/>
      <c r="J145" s="37"/>
      <c r="K145" s="37"/>
      <c r="L145" s="40"/>
      <c r="M145" s="193"/>
      <c r="N145" s="194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197</v>
      </c>
      <c r="AU145" s="18" t="s">
        <v>86</v>
      </c>
    </row>
    <row r="146" spans="1:65" s="2" customFormat="1" ht="10.199999999999999">
      <c r="A146" s="35"/>
      <c r="B146" s="36"/>
      <c r="C146" s="37"/>
      <c r="D146" s="195" t="s">
        <v>199</v>
      </c>
      <c r="E146" s="37"/>
      <c r="F146" s="196" t="s">
        <v>2080</v>
      </c>
      <c r="G146" s="37"/>
      <c r="H146" s="37"/>
      <c r="I146" s="192"/>
      <c r="J146" s="37"/>
      <c r="K146" s="37"/>
      <c r="L146" s="40"/>
      <c r="M146" s="193"/>
      <c r="N146" s="194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199</v>
      </c>
      <c r="AU146" s="18" t="s">
        <v>86</v>
      </c>
    </row>
    <row r="147" spans="1:65" s="13" customFormat="1" ht="10.199999999999999">
      <c r="B147" s="197"/>
      <c r="C147" s="198"/>
      <c r="D147" s="190" t="s">
        <v>201</v>
      </c>
      <c r="E147" s="199" t="s">
        <v>19</v>
      </c>
      <c r="F147" s="200" t="s">
        <v>86</v>
      </c>
      <c r="G147" s="198"/>
      <c r="H147" s="201">
        <v>2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201</v>
      </c>
      <c r="AU147" s="207" t="s">
        <v>86</v>
      </c>
      <c r="AV147" s="13" t="s">
        <v>86</v>
      </c>
      <c r="AW147" s="13" t="s">
        <v>37</v>
      </c>
      <c r="AX147" s="13" t="s">
        <v>84</v>
      </c>
      <c r="AY147" s="207" t="s">
        <v>189</v>
      </c>
    </row>
    <row r="148" spans="1:65" s="2" customFormat="1" ht="16.5" customHeight="1">
      <c r="A148" s="35"/>
      <c r="B148" s="36"/>
      <c r="C148" s="208" t="s">
        <v>287</v>
      </c>
      <c r="D148" s="208" t="s">
        <v>269</v>
      </c>
      <c r="E148" s="209" t="s">
        <v>2081</v>
      </c>
      <c r="F148" s="210" t="s">
        <v>2082</v>
      </c>
      <c r="G148" s="211" t="s">
        <v>2083</v>
      </c>
      <c r="H148" s="212">
        <v>2</v>
      </c>
      <c r="I148" s="213"/>
      <c r="J148" s="214">
        <f>ROUND(I148*H148,2)</f>
        <v>0</v>
      </c>
      <c r="K148" s="215"/>
      <c r="L148" s="216"/>
      <c r="M148" s="217" t="s">
        <v>19</v>
      </c>
      <c r="N148" s="218" t="s">
        <v>47</v>
      </c>
      <c r="O148" s="65"/>
      <c r="P148" s="186">
        <f>O148*H148</f>
        <v>0</v>
      </c>
      <c r="Q148" s="186">
        <v>0.27200000000000002</v>
      </c>
      <c r="R148" s="186">
        <f>Q148*H148</f>
        <v>0.54400000000000004</v>
      </c>
      <c r="S148" s="186">
        <v>0</v>
      </c>
      <c r="T148" s="18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8" t="s">
        <v>226</v>
      </c>
      <c r="AT148" s="188" t="s">
        <v>269</v>
      </c>
      <c r="AU148" s="188" t="s">
        <v>86</v>
      </c>
      <c r="AY148" s="18" t="s">
        <v>189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8" t="s">
        <v>84</v>
      </c>
      <c r="BK148" s="189">
        <f>ROUND(I148*H148,2)</f>
        <v>0</v>
      </c>
      <c r="BL148" s="18" t="s">
        <v>195</v>
      </c>
      <c r="BM148" s="188" t="s">
        <v>2084</v>
      </c>
    </row>
    <row r="149" spans="1:65" s="2" customFormat="1" ht="10.199999999999999">
      <c r="A149" s="35"/>
      <c r="B149" s="36"/>
      <c r="C149" s="37"/>
      <c r="D149" s="190" t="s">
        <v>197</v>
      </c>
      <c r="E149" s="37"/>
      <c r="F149" s="191" t="s">
        <v>2085</v>
      </c>
      <c r="G149" s="37"/>
      <c r="H149" s="37"/>
      <c r="I149" s="192"/>
      <c r="J149" s="37"/>
      <c r="K149" s="37"/>
      <c r="L149" s="40"/>
      <c r="M149" s="193"/>
      <c r="N149" s="194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197</v>
      </c>
      <c r="AU149" s="18" t="s">
        <v>86</v>
      </c>
    </row>
    <row r="150" spans="1:65" s="13" customFormat="1" ht="10.199999999999999">
      <c r="B150" s="197"/>
      <c r="C150" s="198"/>
      <c r="D150" s="190" t="s">
        <v>201</v>
      </c>
      <c r="E150" s="199" t="s">
        <v>19</v>
      </c>
      <c r="F150" s="200" t="s">
        <v>86</v>
      </c>
      <c r="G150" s="198"/>
      <c r="H150" s="201">
        <v>2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201</v>
      </c>
      <c r="AU150" s="207" t="s">
        <v>86</v>
      </c>
      <c r="AV150" s="13" t="s">
        <v>86</v>
      </c>
      <c r="AW150" s="13" t="s">
        <v>37</v>
      </c>
      <c r="AX150" s="13" t="s">
        <v>84</v>
      </c>
      <c r="AY150" s="207" t="s">
        <v>189</v>
      </c>
    </row>
    <row r="151" spans="1:65" s="2" customFormat="1" ht="24.15" customHeight="1">
      <c r="A151" s="35"/>
      <c r="B151" s="36"/>
      <c r="C151" s="176" t="s">
        <v>294</v>
      </c>
      <c r="D151" s="176" t="s">
        <v>191</v>
      </c>
      <c r="E151" s="177" t="s">
        <v>2086</v>
      </c>
      <c r="F151" s="178" t="s">
        <v>2087</v>
      </c>
      <c r="G151" s="179" t="s">
        <v>210</v>
      </c>
      <c r="H151" s="180">
        <v>14.4</v>
      </c>
      <c r="I151" s="181"/>
      <c r="J151" s="182">
        <f>ROUND(I151*H151,2)</f>
        <v>0</v>
      </c>
      <c r="K151" s="183"/>
      <c r="L151" s="40"/>
      <c r="M151" s="184" t="s">
        <v>19</v>
      </c>
      <c r="N151" s="185" t="s">
        <v>47</v>
      </c>
      <c r="O151" s="65"/>
      <c r="P151" s="186">
        <f>O151*H151</f>
        <v>0</v>
      </c>
      <c r="Q151" s="186">
        <v>3.465E-2</v>
      </c>
      <c r="R151" s="186">
        <f>Q151*H151</f>
        <v>0.49896000000000001</v>
      </c>
      <c r="S151" s="186">
        <v>0</v>
      </c>
      <c r="T151" s="18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8" t="s">
        <v>195</v>
      </c>
      <c r="AT151" s="188" t="s">
        <v>191</v>
      </c>
      <c r="AU151" s="188" t="s">
        <v>86</v>
      </c>
      <c r="AY151" s="18" t="s">
        <v>189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8" t="s">
        <v>84</v>
      </c>
      <c r="BK151" s="189">
        <f>ROUND(I151*H151,2)</f>
        <v>0</v>
      </c>
      <c r="BL151" s="18" t="s">
        <v>195</v>
      </c>
      <c r="BM151" s="188" t="s">
        <v>2088</v>
      </c>
    </row>
    <row r="152" spans="1:65" s="2" customFormat="1" ht="38.4">
      <c r="A152" s="35"/>
      <c r="B152" s="36"/>
      <c r="C152" s="37"/>
      <c r="D152" s="190" t="s">
        <v>197</v>
      </c>
      <c r="E152" s="37"/>
      <c r="F152" s="191" t="s">
        <v>2089</v>
      </c>
      <c r="G152" s="37"/>
      <c r="H152" s="37"/>
      <c r="I152" s="192"/>
      <c r="J152" s="37"/>
      <c r="K152" s="37"/>
      <c r="L152" s="40"/>
      <c r="M152" s="193"/>
      <c r="N152" s="194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197</v>
      </c>
      <c r="AU152" s="18" t="s">
        <v>86</v>
      </c>
    </row>
    <row r="153" spans="1:65" s="2" customFormat="1" ht="10.199999999999999">
      <c r="A153" s="35"/>
      <c r="B153" s="36"/>
      <c r="C153" s="37"/>
      <c r="D153" s="195" t="s">
        <v>199</v>
      </c>
      <c r="E153" s="37"/>
      <c r="F153" s="196" t="s">
        <v>2090</v>
      </c>
      <c r="G153" s="37"/>
      <c r="H153" s="37"/>
      <c r="I153" s="192"/>
      <c r="J153" s="37"/>
      <c r="K153" s="37"/>
      <c r="L153" s="40"/>
      <c r="M153" s="193"/>
      <c r="N153" s="194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199</v>
      </c>
      <c r="AU153" s="18" t="s">
        <v>86</v>
      </c>
    </row>
    <row r="154" spans="1:65" s="13" customFormat="1" ht="10.199999999999999">
      <c r="B154" s="197"/>
      <c r="C154" s="198"/>
      <c r="D154" s="190" t="s">
        <v>201</v>
      </c>
      <c r="E154" s="199" t="s">
        <v>19</v>
      </c>
      <c r="F154" s="200" t="s">
        <v>2091</v>
      </c>
      <c r="G154" s="198"/>
      <c r="H154" s="201">
        <v>14.4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201</v>
      </c>
      <c r="AU154" s="207" t="s">
        <v>86</v>
      </c>
      <c r="AV154" s="13" t="s">
        <v>86</v>
      </c>
      <c r="AW154" s="13" t="s">
        <v>37</v>
      </c>
      <c r="AX154" s="13" t="s">
        <v>84</v>
      </c>
      <c r="AY154" s="207" t="s">
        <v>189</v>
      </c>
    </row>
    <row r="155" spans="1:65" s="2" customFormat="1" ht="16.5" customHeight="1">
      <c r="A155" s="35"/>
      <c r="B155" s="36"/>
      <c r="C155" s="208" t="s">
        <v>300</v>
      </c>
      <c r="D155" s="208" t="s">
        <v>269</v>
      </c>
      <c r="E155" s="209" t="s">
        <v>2092</v>
      </c>
      <c r="F155" s="210" t="s">
        <v>2093</v>
      </c>
      <c r="G155" s="211" t="s">
        <v>194</v>
      </c>
      <c r="H155" s="212">
        <v>8</v>
      </c>
      <c r="I155" s="213"/>
      <c r="J155" s="214">
        <f>ROUND(I155*H155,2)</f>
        <v>0</v>
      </c>
      <c r="K155" s="215"/>
      <c r="L155" s="216"/>
      <c r="M155" s="217" t="s">
        <v>19</v>
      </c>
      <c r="N155" s="218" t="s">
        <v>47</v>
      </c>
      <c r="O155" s="65"/>
      <c r="P155" s="186">
        <f>O155*H155</f>
        <v>0</v>
      </c>
      <c r="Q155" s="186">
        <v>0.12</v>
      </c>
      <c r="R155" s="186">
        <f>Q155*H155</f>
        <v>0.96</v>
      </c>
      <c r="S155" s="186">
        <v>0</v>
      </c>
      <c r="T155" s="18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8" t="s">
        <v>226</v>
      </c>
      <c r="AT155" s="188" t="s">
        <v>269</v>
      </c>
      <c r="AU155" s="188" t="s">
        <v>86</v>
      </c>
      <c r="AY155" s="18" t="s">
        <v>189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8" t="s">
        <v>84</v>
      </c>
      <c r="BK155" s="189">
        <f>ROUND(I155*H155,2)</f>
        <v>0</v>
      </c>
      <c r="BL155" s="18" t="s">
        <v>195</v>
      </c>
      <c r="BM155" s="188" t="s">
        <v>2094</v>
      </c>
    </row>
    <row r="156" spans="1:65" s="2" customFormat="1" ht="10.199999999999999">
      <c r="A156" s="35"/>
      <c r="B156" s="36"/>
      <c r="C156" s="37"/>
      <c r="D156" s="190" t="s">
        <v>197</v>
      </c>
      <c r="E156" s="37"/>
      <c r="F156" s="191" t="s">
        <v>2093</v>
      </c>
      <c r="G156" s="37"/>
      <c r="H156" s="37"/>
      <c r="I156" s="192"/>
      <c r="J156" s="37"/>
      <c r="K156" s="37"/>
      <c r="L156" s="40"/>
      <c r="M156" s="193"/>
      <c r="N156" s="194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197</v>
      </c>
      <c r="AU156" s="18" t="s">
        <v>86</v>
      </c>
    </row>
    <row r="157" spans="1:65" s="13" customFormat="1" ht="10.199999999999999">
      <c r="B157" s="197"/>
      <c r="C157" s="198"/>
      <c r="D157" s="190" t="s">
        <v>201</v>
      </c>
      <c r="E157" s="199" t="s">
        <v>19</v>
      </c>
      <c r="F157" s="200" t="s">
        <v>226</v>
      </c>
      <c r="G157" s="198"/>
      <c r="H157" s="201">
        <v>8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201</v>
      </c>
      <c r="AU157" s="207" t="s">
        <v>86</v>
      </c>
      <c r="AV157" s="13" t="s">
        <v>86</v>
      </c>
      <c r="AW157" s="13" t="s">
        <v>37</v>
      </c>
      <c r="AX157" s="13" t="s">
        <v>84</v>
      </c>
      <c r="AY157" s="207" t="s">
        <v>189</v>
      </c>
    </row>
    <row r="158" spans="1:65" s="12" customFormat="1" ht="22.8" customHeight="1">
      <c r="B158" s="160"/>
      <c r="C158" s="161"/>
      <c r="D158" s="162" t="s">
        <v>75</v>
      </c>
      <c r="E158" s="174" t="s">
        <v>227</v>
      </c>
      <c r="F158" s="174" t="s">
        <v>2095</v>
      </c>
      <c r="G158" s="161"/>
      <c r="H158" s="161"/>
      <c r="I158" s="164"/>
      <c r="J158" s="175">
        <f>BK158</f>
        <v>0</v>
      </c>
      <c r="K158" s="161"/>
      <c r="L158" s="166"/>
      <c r="M158" s="167"/>
      <c r="N158" s="168"/>
      <c r="O158" s="168"/>
      <c r="P158" s="169">
        <f>SUM(P159:P186)</f>
        <v>0</v>
      </c>
      <c r="Q158" s="168"/>
      <c r="R158" s="169">
        <f>SUM(R159:R186)</f>
        <v>1.7258996000000002</v>
      </c>
      <c r="S158" s="168"/>
      <c r="T158" s="170">
        <f>SUM(T159:T186)</f>
        <v>0</v>
      </c>
      <c r="AR158" s="171" t="s">
        <v>84</v>
      </c>
      <c r="AT158" s="172" t="s">
        <v>75</v>
      </c>
      <c r="AU158" s="172" t="s">
        <v>84</v>
      </c>
      <c r="AY158" s="171" t="s">
        <v>189</v>
      </c>
      <c r="BK158" s="173">
        <f>SUM(BK159:BK186)</f>
        <v>0</v>
      </c>
    </row>
    <row r="159" spans="1:65" s="2" customFormat="1" ht="24.15" customHeight="1">
      <c r="A159" s="35"/>
      <c r="B159" s="36"/>
      <c r="C159" s="176" t="s">
        <v>307</v>
      </c>
      <c r="D159" s="176" t="s">
        <v>191</v>
      </c>
      <c r="E159" s="177" t="s">
        <v>2096</v>
      </c>
      <c r="F159" s="178" t="s">
        <v>2097</v>
      </c>
      <c r="G159" s="179" t="s">
        <v>230</v>
      </c>
      <c r="H159" s="180">
        <v>17.7</v>
      </c>
      <c r="I159" s="181"/>
      <c r="J159" s="182">
        <f>ROUND(I159*H159,2)</f>
        <v>0</v>
      </c>
      <c r="K159" s="183"/>
      <c r="L159" s="40"/>
      <c r="M159" s="184" t="s">
        <v>19</v>
      </c>
      <c r="N159" s="185" t="s">
        <v>47</v>
      </c>
      <c r="O159" s="65"/>
      <c r="P159" s="186">
        <f>O159*H159</f>
        <v>0</v>
      </c>
      <c r="Q159" s="186">
        <v>2.5999999999999998E-4</v>
      </c>
      <c r="R159" s="186">
        <f>Q159*H159</f>
        <v>4.6019999999999993E-3</v>
      </c>
      <c r="S159" s="186">
        <v>0</v>
      </c>
      <c r="T159" s="18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8" t="s">
        <v>195</v>
      </c>
      <c r="AT159" s="188" t="s">
        <v>191</v>
      </c>
      <c r="AU159" s="188" t="s">
        <v>86</v>
      </c>
      <c r="AY159" s="18" t="s">
        <v>189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8" t="s">
        <v>84</v>
      </c>
      <c r="BK159" s="189">
        <f>ROUND(I159*H159,2)</f>
        <v>0</v>
      </c>
      <c r="BL159" s="18" t="s">
        <v>195</v>
      </c>
      <c r="BM159" s="188" t="s">
        <v>2098</v>
      </c>
    </row>
    <row r="160" spans="1:65" s="2" customFormat="1" ht="19.2">
      <c r="A160" s="35"/>
      <c r="B160" s="36"/>
      <c r="C160" s="37"/>
      <c r="D160" s="190" t="s">
        <v>197</v>
      </c>
      <c r="E160" s="37"/>
      <c r="F160" s="191" t="s">
        <v>2099</v>
      </c>
      <c r="G160" s="37"/>
      <c r="H160" s="37"/>
      <c r="I160" s="192"/>
      <c r="J160" s="37"/>
      <c r="K160" s="37"/>
      <c r="L160" s="40"/>
      <c r="M160" s="193"/>
      <c r="N160" s="194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197</v>
      </c>
      <c r="AU160" s="18" t="s">
        <v>86</v>
      </c>
    </row>
    <row r="161" spans="1:65" s="2" customFormat="1" ht="10.199999999999999">
      <c r="A161" s="35"/>
      <c r="B161" s="36"/>
      <c r="C161" s="37"/>
      <c r="D161" s="195" t="s">
        <v>199</v>
      </c>
      <c r="E161" s="37"/>
      <c r="F161" s="196" t="s">
        <v>2100</v>
      </c>
      <c r="G161" s="37"/>
      <c r="H161" s="37"/>
      <c r="I161" s="192"/>
      <c r="J161" s="37"/>
      <c r="K161" s="37"/>
      <c r="L161" s="40"/>
      <c r="M161" s="193"/>
      <c r="N161" s="194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199</v>
      </c>
      <c r="AU161" s="18" t="s">
        <v>86</v>
      </c>
    </row>
    <row r="162" spans="1:65" s="13" customFormat="1" ht="10.199999999999999">
      <c r="B162" s="197"/>
      <c r="C162" s="198"/>
      <c r="D162" s="190" t="s">
        <v>201</v>
      </c>
      <c r="E162" s="199" t="s">
        <v>19</v>
      </c>
      <c r="F162" s="200" t="s">
        <v>2101</v>
      </c>
      <c r="G162" s="198"/>
      <c r="H162" s="201">
        <v>17.7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201</v>
      </c>
      <c r="AU162" s="207" t="s">
        <v>86</v>
      </c>
      <c r="AV162" s="13" t="s">
        <v>86</v>
      </c>
      <c r="AW162" s="13" t="s">
        <v>37</v>
      </c>
      <c r="AX162" s="13" t="s">
        <v>84</v>
      </c>
      <c r="AY162" s="207" t="s">
        <v>189</v>
      </c>
    </row>
    <row r="163" spans="1:65" s="2" customFormat="1" ht="24.15" customHeight="1">
      <c r="A163" s="35"/>
      <c r="B163" s="36"/>
      <c r="C163" s="176" t="s">
        <v>313</v>
      </c>
      <c r="D163" s="176" t="s">
        <v>191</v>
      </c>
      <c r="E163" s="177" t="s">
        <v>2102</v>
      </c>
      <c r="F163" s="178" t="s">
        <v>2103</v>
      </c>
      <c r="G163" s="179" t="s">
        <v>230</v>
      </c>
      <c r="H163" s="180">
        <v>50.26</v>
      </c>
      <c r="I163" s="181"/>
      <c r="J163" s="182">
        <f>ROUND(I163*H163,2)</f>
        <v>0</v>
      </c>
      <c r="K163" s="183"/>
      <c r="L163" s="40"/>
      <c r="M163" s="184" t="s">
        <v>19</v>
      </c>
      <c r="N163" s="185" t="s">
        <v>47</v>
      </c>
      <c r="O163" s="65"/>
      <c r="P163" s="186">
        <f>O163*H163</f>
        <v>0</v>
      </c>
      <c r="Q163" s="186">
        <v>2.1000000000000001E-2</v>
      </c>
      <c r="R163" s="186">
        <f>Q163*H163</f>
        <v>1.0554600000000001</v>
      </c>
      <c r="S163" s="186">
        <v>0</v>
      </c>
      <c r="T163" s="18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8" t="s">
        <v>195</v>
      </c>
      <c r="AT163" s="188" t="s">
        <v>191</v>
      </c>
      <c r="AU163" s="188" t="s">
        <v>86</v>
      </c>
      <c r="AY163" s="18" t="s">
        <v>189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8" t="s">
        <v>84</v>
      </c>
      <c r="BK163" s="189">
        <f>ROUND(I163*H163,2)</f>
        <v>0</v>
      </c>
      <c r="BL163" s="18" t="s">
        <v>195</v>
      </c>
      <c r="BM163" s="188" t="s">
        <v>2104</v>
      </c>
    </row>
    <row r="164" spans="1:65" s="2" customFormat="1" ht="28.8">
      <c r="A164" s="35"/>
      <c r="B164" s="36"/>
      <c r="C164" s="37"/>
      <c r="D164" s="190" t="s">
        <v>197</v>
      </c>
      <c r="E164" s="37"/>
      <c r="F164" s="191" t="s">
        <v>2105</v>
      </c>
      <c r="G164" s="37"/>
      <c r="H164" s="37"/>
      <c r="I164" s="192"/>
      <c r="J164" s="37"/>
      <c r="K164" s="37"/>
      <c r="L164" s="40"/>
      <c r="M164" s="193"/>
      <c r="N164" s="194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197</v>
      </c>
      <c r="AU164" s="18" t="s">
        <v>86</v>
      </c>
    </row>
    <row r="165" spans="1:65" s="2" customFormat="1" ht="10.199999999999999">
      <c r="A165" s="35"/>
      <c r="B165" s="36"/>
      <c r="C165" s="37"/>
      <c r="D165" s="195" t="s">
        <v>199</v>
      </c>
      <c r="E165" s="37"/>
      <c r="F165" s="196" t="s">
        <v>2106</v>
      </c>
      <c r="G165" s="37"/>
      <c r="H165" s="37"/>
      <c r="I165" s="192"/>
      <c r="J165" s="37"/>
      <c r="K165" s="37"/>
      <c r="L165" s="40"/>
      <c r="M165" s="193"/>
      <c r="N165" s="194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199</v>
      </c>
      <c r="AU165" s="18" t="s">
        <v>86</v>
      </c>
    </row>
    <row r="166" spans="1:65" s="13" customFormat="1" ht="10.199999999999999">
      <c r="B166" s="197"/>
      <c r="C166" s="198"/>
      <c r="D166" s="190" t="s">
        <v>201</v>
      </c>
      <c r="E166" s="199" t="s">
        <v>19</v>
      </c>
      <c r="F166" s="200" t="s">
        <v>2107</v>
      </c>
      <c r="G166" s="198"/>
      <c r="H166" s="201">
        <v>50.26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201</v>
      </c>
      <c r="AU166" s="207" t="s">
        <v>86</v>
      </c>
      <c r="AV166" s="13" t="s">
        <v>86</v>
      </c>
      <c r="AW166" s="13" t="s">
        <v>37</v>
      </c>
      <c r="AX166" s="13" t="s">
        <v>84</v>
      </c>
      <c r="AY166" s="207" t="s">
        <v>189</v>
      </c>
    </row>
    <row r="167" spans="1:65" s="2" customFormat="1" ht="24.15" customHeight="1">
      <c r="A167" s="35"/>
      <c r="B167" s="36"/>
      <c r="C167" s="176" t="s">
        <v>320</v>
      </c>
      <c r="D167" s="176" t="s">
        <v>191</v>
      </c>
      <c r="E167" s="177" t="s">
        <v>2108</v>
      </c>
      <c r="F167" s="178" t="s">
        <v>2109</v>
      </c>
      <c r="G167" s="179" t="s">
        <v>230</v>
      </c>
      <c r="H167" s="180">
        <v>76.754999999999995</v>
      </c>
      <c r="I167" s="181"/>
      <c r="J167" s="182">
        <f>ROUND(I167*H167,2)</f>
        <v>0</v>
      </c>
      <c r="K167" s="183"/>
      <c r="L167" s="40"/>
      <c r="M167" s="184" t="s">
        <v>19</v>
      </c>
      <c r="N167" s="185" t="s">
        <v>47</v>
      </c>
      <c r="O167" s="65"/>
      <c r="P167" s="186">
        <f>O167*H167</f>
        <v>0</v>
      </c>
      <c r="Q167" s="186">
        <v>2.5999999999999998E-4</v>
      </c>
      <c r="R167" s="186">
        <f>Q167*H167</f>
        <v>1.9956299999999996E-2</v>
      </c>
      <c r="S167" s="186">
        <v>0</v>
      </c>
      <c r="T167" s="18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8" t="s">
        <v>195</v>
      </c>
      <c r="AT167" s="188" t="s">
        <v>191</v>
      </c>
      <c r="AU167" s="188" t="s">
        <v>86</v>
      </c>
      <c r="AY167" s="18" t="s">
        <v>189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8" t="s">
        <v>84</v>
      </c>
      <c r="BK167" s="189">
        <f>ROUND(I167*H167,2)</f>
        <v>0</v>
      </c>
      <c r="BL167" s="18" t="s">
        <v>195</v>
      </c>
      <c r="BM167" s="188" t="s">
        <v>2110</v>
      </c>
    </row>
    <row r="168" spans="1:65" s="2" customFormat="1" ht="19.2">
      <c r="A168" s="35"/>
      <c r="B168" s="36"/>
      <c r="C168" s="37"/>
      <c r="D168" s="190" t="s">
        <v>197</v>
      </c>
      <c r="E168" s="37"/>
      <c r="F168" s="191" t="s">
        <v>2111</v>
      </c>
      <c r="G168" s="37"/>
      <c r="H168" s="37"/>
      <c r="I168" s="192"/>
      <c r="J168" s="37"/>
      <c r="K168" s="37"/>
      <c r="L168" s="40"/>
      <c r="M168" s="193"/>
      <c r="N168" s="194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197</v>
      </c>
      <c r="AU168" s="18" t="s">
        <v>86</v>
      </c>
    </row>
    <row r="169" spans="1:65" s="2" customFormat="1" ht="10.199999999999999">
      <c r="A169" s="35"/>
      <c r="B169" s="36"/>
      <c r="C169" s="37"/>
      <c r="D169" s="195" t="s">
        <v>199</v>
      </c>
      <c r="E169" s="37"/>
      <c r="F169" s="196" t="s">
        <v>2112</v>
      </c>
      <c r="G169" s="37"/>
      <c r="H169" s="37"/>
      <c r="I169" s="192"/>
      <c r="J169" s="37"/>
      <c r="K169" s="37"/>
      <c r="L169" s="40"/>
      <c r="M169" s="193"/>
      <c r="N169" s="194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199</v>
      </c>
      <c r="AU169" s="18" t="s">
        <v>86</v>
      </c>
    </row>
    <row r="170" spans="1:65" s="13" customFormat="1" ht="10.199999999999999">
      <c r="B170" s="197"/>
      <c r="C170" s="198"/>
      <c r="D170" s="190" t="s">
        <v>201</v>
      </c>
      <c r="E170" s="199" t="s">
        <v>19</v>
      </c>
      <c r="F170" s="200" t="s">
        <v>2113</v>
      </c>
      <c r="G170" s="198"/>
      <c r="H170" s="201">
        <v>76.754999999999995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201</v>
      </c>
      <c r="AU170" s="207" t="s">
        <v>86</v>
      </c>
      <c r="AV170" s="13" t="s">
        <v>86</v>
      </c>
      <c r="AW170" s="13" t="s">
        <v>37</v>
      </c>
      <c r="AX170" s="13" t="s">
        <v>84</v>
      </c>
      <c r="AY170" s="207" t="s">
        <v>189</v>
      </c>
    </row>
    <row r="171" spans="1:65" s="2" customFormat="1" ht="37.799999999999997" customHeight="1">
      <c r="A171" s="35"/>
      <c r="B171" s="36"/>
      <c r="C171" s="176" t="s">
        <v>7</v>
      </c>
      <c r="D171" s="176" t="s">
        <v>191</v>
      </c>
      <c r="E171" s="177" t="s">
        <v>2114</v>
      </c>
      <c r="F171" s="178" t="s">
        <v>2115</v>
      </c>
      <c r="G171" s="179" t="s">
        <v>230</v>
      </c>
      <c r="H171" s="180">
        <v>19.189</v>
      </c>
      <c r="I171" s="181"/>
      <c r="J171" s="182">
        <f>ROUND(I171*H171,2)</f>
        <v>0</v>
      </c>
      <c r="K171" s="183"/>
      <c r="L171" s="40"/>
      <c r="M171" s="184" t="s">
        <v>19</v>
      </c>
      <c r="N171" s="185" t="s">
        <v>47</v>
      </c>
      <c r="O171" s="65"/>
      <c r="P171" s="186">
        <f>O171*H171</f>
        <v>0</v>
      </c>
      <c r="Q171" s="186">
        <v>1.9699999999999999E-2</v>
      </c>
      <c r="R171" s="186">
        <f>Q171*H171</f>
        <v>0.37802329999999995</v>
      </c>
      <c r="S171" s="186">
        <v>0</v>
      </c>
      <c r="T171" s="18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8" t="s">
        <v>195</v>
      </c>
      <c r="AT171" s="188" t="s">
        <v>191</v>
      </c>
      <c r="AU171" s="188" t="s">
        <v>86</v>
      </c>
      <c r="AY171" s="18" t="s">
        <v>189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8" t="s">
        <v>84</v>
      </c>
      <c r="BK171" s="189">
        <f>ROUND(I171*H171,2)</f>
        <v>0</v>
      </c>
      <c r="BL171" s="18" t="s">
        <v>195</v>
      </c>
      <c r="BM171" s="188" t="s">
        <v>2116</v>
      </c>
    </row>
    <row r="172" spans="1:65" s="2" customFormat="1" ht="38.4">
      <c r="A172" s="35"/>
      <c r="B172" s="36"/>
      <c r="C172" s="37"/>
      <c r="D172" s="190" t="s">
        <v>197</v>
      </c>
      <c r="E172" s="37"/>
      <c r="F172" s="191" t="s">
        <v>2117</v>
      </c>
      <c r="G172" s="37"/>
      <c r="H172" s="37"/>
      <c r="I172" s="192"/>
      <c r="J172" s="37"/>
      <c r="K172" s="37"/>
      <c r="L172" s="40"/>
      <c r="M172" s="193"/>
      <c r="N172" s="194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197</v>
      </c>
      <c r="AU172" s="18" t="s">
        <v>86</v>
      </c>
    </row>
    <row r="173" spans="1:65" s="2" customFormat="1" ht="10.199999999999999">
      <c r="A173" s="35"/>
      <c r="B173" s="36"/>
      <c r="C173" s="37"/>
      <c r="D173" s="195" t="s">
        <v>199</v>
      </c>
      <c r="E173" s="37"/>
      <c r="F173" s="196" t="s">
        <v>2118</v>
      </c>
      <c r="G173" s="37"/>
      <c r="H173" s="37"/>
      <c r="I173" s="192"/>
      <c r="J173" s="37"/>
      <c r="K173" s="37"/>
      <c r="L173" s="40"/>
      <c r="M173" s="193"/>
      <c r="N173" s="194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199</v>
      </c>
      <c r="AU173" s="18" t="s">
        <v>86</v>
      </c>
    </row>
    <row r="174" spans="1:65" s="13" customFormat="1" ht="10.199999999999999">
      <c r="B174" s="197"/>
      <c r="C174" s="198"/>
      <c r="D174" s="190" t="s">
        <v>201</v>
      </c>
      <c r="E174" s="199" t="s">
        <v>19</v>
      </c>
      <c r="F174" s="200" t="s">
        <v>2119</v>
      </c>
      <c r="G174" s="198"/>
      <c r="H174" s="201">
        <v>19.189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201</v>
      </c>
      <c r="AU174" s="207" t="s">
        <v>86</v>
      </c>
      <c r="AV174" s="13" t="s">
        <v>86</v>
      </c>
      <c r="AW174" s="13" t="s">
        <v>37</v>
      </c>
      <c r="AX174" s="13" t="s">
        <v>84</v>
      </c>
      <c r="AY174" s="207" t="s">
        <v>189</v>
      </c>
    </row>
    <row r="175" spans="1:65" s="2" customFormat="1" ht="24.15" customHeight="1">
      <c r="A175" s="35"/>
      <c r="B175" s="36"/>
      <c r="C175" s="176" t="s">
        <v>333</v>
      </c>
      <c r="D175" s="176" t="s">
        <v>191</v>
      </c>
      <c r="E175" s="177" t="s">
        <v>2120</v>
      </c>
      <c r="F175" s="178" t="s">
        <v>2121</v>
      </c>
      <c r="G175" s="179" t="s">
        <v>230</v>
      </c>
      <c r="H175" s="180">
        <v>11.308999999999999</v>
      </c>
      <c r="I175" s="181"/>
      <c r="J175" s="182">
        <f>ROUND(I175*H175,2)</f>
        <v>0</v>
      </c>
      <c r="K175" s="183"/>
      <c r="L175" s="40"/>
      <c r="M175" s="184" t="s">
        <v>19</v>
      </c>
      <c r="N175" s="185" t="s">
        <v>47</v>
      </c>
      <c r="O175" s="65"/>
      <c r="P175" s="186">
        <f>O175*H175</f>
        <v>0</v>
      </c>
      <c r="Q175" s="186">
        <v>2.1000000000000001E-2</v>
      </c>
      <c r="R175" s="186">
        <f>Q175*H175</f>
        <v>0.23748900000000001</v>
      </c>
      <c r="S175" s="186">
        <v>0</v>
      </c>
      <c r="T175" s="18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8" t="s">
        <v>195</v>
      </c>
      <c r="AT175" s="188" t="s">
        <v>191</v>
      </c>
      <c r="AU175" s="188" t="s">
        <v>86</v>
      </c>
      <c r="AY175" s="18" t="s">
        <v>189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8" t="s">
        <v>84</v>
      </c>
      <c r="BK175" s="189">
        <f>ROUND(I175*H175,2)</f>
        <v>0</v>
      </c>
      <c r="BL175" s="18" t="s">
        <v>195</v>
      </c>
      <c r="BM175" s="188" t="s">
        <v>2122</v>
      </c>
    </row>
    <row r="176" spans="1:65" s="2" customFormat="1" ht="28.8">
      <c r="A176" s="35"/>
      <c r="B176" s="36"/>
      <c r="C176" s="37"/>
      <c r="D176" s="190" t="s">
        <v>197</v>
      </c>
      <c r="E176" s="37"/>
      <c r="F176" s="191" t="s">
        <v>2123</v>
      </c>
      <c r="G176" s="37"/>
      <c r="H176" s="37"/>
      <c r="I176" s="192"/>
      <c r="J176" s="37"/>
      <c r="K176" s="37"/>
      <c r="L176" s="40"/>
      <c r="M176" s="193"/>
      <c r="N176" s="194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197</v>
      </c>
      <c r="AU176" s="18" t="s">
        <v>86</v>
      </c>
    </row>
    <row r="177" spans="1:65" s="2" customFormat="1" ht="10.199999999999999">
      <c r="A177" s="35"/>
      <c r="B177" s="36"/>
      <c r="C177" s="37"/>
      <c r="D177" s="195" t="s">
        <v>199</v>
      </c>
      <c r="E177" s="37"/>
      <c r="F177" s="196" t="s">
        <v>2124</v>
      </c>
      <c r="G177" s="37"/>
      <c r="H177" s="37"/>
      <c r="I177" s="192"/>
      <c r="J177" s="37"/>
      <c r="K177" s="37"/>
      <c r="L177" s="40"/>
      <c r="M177" s="193"/>
      <c r="N177" s="194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199</v>
      </c>
      <c r="AU177" s="18" t="s">
        <v>86</v>
      </c>
    </row>
    <row r="178" spans="1:65" s="13" customFormat="1" ht="10.199999999999999">
      <c r="B178" s="197"/>
      <c r="C178" s="198"/>
      <c r="D178" s="190" t="s">
        <v>201</v>
      </c>
      <c r="E178" s="199" t="s">
        <v>19</v>
      </c>
      <c r="F178" s="200" t="s">
        <v>2125</v>
      </c>
      <c r="G178" s="198"/>
      <c r="H178" s="201">
        <v>11.308999999999999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201</v>
      </c>
      <c r="AU178" s="207" t="s">
        <v>86</v>
      </c>
      <c r="AV178" s="13" t="s">
        <v>86</v>
      </c>
      <c r="AW178" s="13" t="s">
        <v>37</v>
      </c>
      <c r="AX178" s="13" t="s">
        <v>84</v>
      </c>
      <c r="AY178" s="207" t="s">
        <v>189</v>
      </c>
    </row>
    <row r="179" spans="1:65" s="2" customFormat="1" ht="24.15" customHeight="1">
      <c r="A179" s="35"/>
      <c r="B179" s="36"/>
      <c r="C179" s="176" t="s">
        <v>341</v>
      </c>
      <c r="D179" s="176" t="s">
        <v>191</v>
      </c>
      <c r="E179" s="177" t="s">
        <v>2126</v>
      </c>
      <c r="F179" s="178" t="s">
        <v>2127</v>
      </c>
      <c r="G179" s="179" t="s">
        <v>230</v>
      </c>
      <c r="H179" s="180">
        <v>0.72</v>
      </c>
      <c r="I179" s="181"/>
      <c r="J179" s="182">
        <f>ROUND(I179*H179,2)</f>
        <v>0</v>
      </c>
      <c r="K179" s="183"/>
      <c r="L179" s="40"/>
      <c r="M179" s="184" t="s">
        <v>19</v>
      </c>
      <c r="N179" s="185" t="s">
        <v>47</v>
      </c>
      <c r="O179" s="65"/>
      <c r="P179" s="186">
        <f>O179*H179</f>
        <v>0</v>
      </c>
      <c r="Q179" s="186">
        <v>2.1000000000000001E-2</v>
      </c>
      <c r="R179" s="186">
        <f>Q179*H179</f>
        <v>1.512E-2</v>
      </c>
      <c r="S179" s="186">
        <v>0</v>
      </c>
      <c r="T179" s="18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8" t="s">
        <v>195</v>
      </c>
      <c r="AT179" s="188" t="s">
        <v>191</v>
      </c>
      <c r="AU179" s="188" t="s">
        <v>86</v>
      </c>
      <c r="AY179" s="18" t="s">
        <v>189</v>
      </c>
      <c r="BE179" s="189">
        <f>IF(N179="základní",J179,0)</f>
        <v>0</v>
      </c>
      <c r="BF179" s="189">
        <f>IF(N179="snížená",J179,0)</f>
        <v>0</v>
      </c>
      <c r="BG179" s="189">
        <f>IF(N179="zákl. přenesená",J179,0)</f>
        <v>0</v>
      </c>
      <c r="BH179" s="189">
        <f>IF(N179="sníž. přenesená",J179,0)</f>
        <v>0</v>
      </c>
      <c r="BI179" s="189">
        <f>IF(N179="nulová",J179,0)</f>
        <v>0</v>
      </c>
      <c r="BJ179" s="18" t="s">
        <v>84</v>
      </c>
      <c r="BK179" s="189">
        <f>ROUND(I179*H179,2)</f>
        <v>0</v>
      </c>
      <c r="BL179" s="18" t="s">
        <v>195</v>
      </c>
      <c r="BM179" s="188" t="s">
        <v>2128</v>
      </c>
    </row>
    <row r="180" spans="1:65" s="2" customFormat="1" ht="28.8">
      <c r="A180" s="35"/>
      <c r="B180" s="36"/>
      <c r="C180" s="37"/>
      <c r="D180" s="190" t="s">
        <v>197</v>
      </c>
      <c r="E180" s="37"/>
      <c r="F180" s="191" t="s">
        <v>2129</v>
      </c>
      <c r="G180" s="37"/>
      <c r="H180" s="37"/>
      <c r="I180" s="192"/>
      <c r="J180" s="37"/>
      <c r="K180" s="37"/>
      <c r="L180" s="40"/>
      <c r="M180" s="193"/>
      <c r="N180" s="194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197</v>
      </c>
      <c r="AU180" s="18" t="s">
        <v>86</v>
      </c>
    </row>
    <row r="181" spans="1:65" s="2" customFormat="1" ht="10.199999999999999">
      <c r="A181" s="35"/>
      <c r="B181" s="36"/>
      <c r="C181" s="37"/>
      <c r="D181" s="195" t="s">
        <v>199</v>
      </c>
      <c r="E181" s="37"/>
      <c r="F181" s="196" t="s">
        <v>2130</v>
      </c>
      <c r="G181" s="37"/>
      <c r="H181" s="37"/>
      <c r="I181" s="192"/>
      <c r="J181" s="37"/>
      <c r="K181" s="37"/>
      <c r="L181" s="40"/>
      <c r="M181" s="193"/>
      <c r="N181" s="194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199</v>
      </c>
      <c r="AU181" s="18" t="s">
        <v>86</v>
      </c>
    </row>
    <row r="182" spans="1:65" s="13" customFormat="1" ht="10.199999999999999">
      <c r="B182" s="197"/>
      <c r="C182" s="198"/>
      <c r="D182" s="190" t="s">
        <v>201</v>
      </c>
      <c r="E182" s="199" t="s">
        <v>19</v>
      </c>
      <c r="F182" s="200" t="s">
        <v>2131</v>
      </c>
      <c r="G182" s="198"/>
      <c r="H182" s="201">
        <v>0.72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201</v>
      </c>
      <c r="AU182" s="207" t="s">
        <v>86</v>
      </c>
      <c r="AV182" s="13" t="s">
        <v>86</v>
      </c>
      <c r="AW182" s="13" t="s">
        <v>37</v>
      </c>
      <c r="AX182" s="13" t="s">
        <v>84</v>
      </c>
      <c r="AY182" s="207" t="s">
        <v>189</v>
      </c>
    </row>
    <row r="183" spans="1:65" s="2" customFormat="1" ht="24.15" customHeight="1">
      <c r="A183" s="35"/>
      <c r="B183" s="36"/>
      <c r="C183" s="176" t="s">
        <v>350</v>
      </c>
      <c r="D183" s="176" t="s">
        <v>191</v>
      </c>
      <c r="E183" s="177" t="s">
        <v>2132</v>
      </c>
      <c r="F183" s="178" t="s">
        <v>2133</v>
      </c>
      <c r="G183" s="179" t="s">
        <v>230</v>
      </c>
      <c r="H183" s="180">
        <v>0.65</v>
      </c>
      <c r="I183" s="181"/>
      <c r="J183" s="182">
        <f>ROUND(I183*H183,2)</f>
        <v>0</v>
      </c>
      <c r="K183" s="183"/>
      <c r="L183" s="40"/>
      <c r="M183" s="184" t="s">
        <v>19</v>
      </c>
      <c r="N183" s="185" t="s">
        <v>47</v>
      </c>
      <c r="O183" s="65"/>
      <c r="P183" s="186">
        <f>O183*H183</f>
        <v>0</v>
      </c>
      <c r="Q183" s="186">
        <v>2.3460000000000002E-2</v>
      </c>
      <c r="R183" s="186">
        <f>Q183*H183</f>
        <v>1.5249000000000002E-2</v>
      </c>
      <c r="S183" s="186">
        <v>0</v>
      </c>
      <c r="T183" s="18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8" t="s">
        <v>195</v>
      </c>
      <c r="AT183" s="188" t="s">
        <v>191</v>
      </c>
      <c r="AU183" s="188" t="s">
        <v>86</v>
      </c>
      <c r="AY183" s="18" t="s">
        <v>189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8" t="s">
        <v>84</v>
      </c>
      <c r="BK183" s="189">
        <f>ROUND(I183*H183,2)</f>
        <v>0</v>
      </c>
      <c r="BL183" s="18" t="s">
        <v>195</v>
      </c>
      <c r="BM183" s="188" t="s">
        <v>2134</v>
      </c>
    </row>
    <row r="184" spans="1:65" s="2" customFormat="1" ht="28.8">
      <c r="A184" s="35"/>
      <c r="B184" s="36"/>
      <c r="C184" s="37"/>
      <c r="D184" s="190" t="s">
        <v>197</v>
      </c>
      <c r="E184" s="37"/>
      <c r="F184" s="191" t="s">
        <v>2135</v>
      </c>
      <c r="G184" s="37"/>
      <c r="H184" s="37"/>
      <c r="I184" s="192"/>
      <c r="J184" s="37"/>
      <c r="K184" s="37"/>
      <c r="L184" s="40"/>
      <c r="M184" s="193"/>
      <c r="N184" s="194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197</v>
      </c>
      <c r="AU184" s="18" t="s">
        <v>86</v>
      </c>
    </row>
    <row r="185" spans="1:65" s="2" customFormat="1" ht="10.199999999999999">
      <c r="A185" s="35"/>
      <c r="B185" s="36"/>
      <c r="C185" s="37"/>
      <c r="D185" s="195" t="s">
        <v>199</v>
      </c>
      <c r="E185" s="37"/>
      <c r="F185" s="196" t="s">
        <v>2136</v>
      </c>
      <c r="G185" s="37"/>
      <c r="H185" s="37"/>
      <c r="I185" s="192"/>
      <c r="J185" s="37"/>
      <c r="K185" s="37"/>
      <c r="L185" s="40"/>
      <c r="M185" s="193"/>
      <c r="N185" s="194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199</v>
      </c>
      <c r="AU185" s="18" t="s">
        <v>86</v>
      </c>
    </row>
    <row r="186" spans="1:65" s="13" customFormat="1" ht="10.199999999999999">
      <c r="B186" s="197"/>
      <c r="C186" s="198"/>
      <c r="D186" s="190" t="s">
        <v>201</v>
      </c>
      <c r="E186" s="199" t="s">
        <v>19</v>
      </c>
      <c r="F186" s="200" t="s">
        <v>2137</v>
      </c>
      <c r="G186" s="198"/>
      <c r="H186" s="201">
        <v>0.65</v>
      </c>
      <c r="I186" s="202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201</v>
      </c>
      <c r="AU186" s="207" t="s">
        <v>86</v>
      </c>
      <c r="AV186" s="13" t="s">
        <v>86</v>
      </c>
      <c r="AW186" s="13" t="s">
        <v>37</v>
      </c>
      <c r="AX186" s="13" t="s">
        <v>84</v>
      </c>
      <c r="AY186" s="207" t="s">
        <v>189</v>
      </c>
    </row>
    <row r="187" spans="1:65" s="12" customFormat="1" ht="22.8" customHeight="1">
      <c r="B187" s="160"/>
      <c r="C187" s="161"/>
      <c r="D187" s="162" t="s">
        <v>75</v>
      </c>
      <c r="E187" s="174" t="s">
        <v>249</v>
      </c>
      <c r="F187" s="174" t="s">
        <v>799</v>
      </c>
      <c r="G187" s="161"/>
      <c r="H187" s="161"/>
      <c r="I187" s="164"/>
      <c r="J187" s="175">
        <f>BK187</f>
        <v>0</v>
      </c>
      <c r="K187" s="161"/>
      <c r="L187" s="166"/>
      <c r="M187" s="167"/>
      <c r="N187" s="168"/>
      <c r="O187" s="168"/>
      <c r="P187" s="169">
        <f>SUM(P188:P235)</f>
        <v>0</v>
      </c>
      <c r="Q187" s="168"/>
      <c r="R187" s="169">
        <f>SUM(R188:R235)</f>
        <v>1.9886999999999998E-2</v>
      </c>
      <c r="S187" s="168"/>
      <c r="T187" s="170">
        <f>SUM(T188:T235)</f>
        <v>11.601184</v>
      </c>
      <c r="AR187" s="171" t="s">
        <v>84</v>
      </c>
      <c r="AT187" s="172" t="s">
        <v>75</v>
      </c>
      <c r="AU187" s="172" t="s">
        <v>84</v>
      </c>
      <c r="AY187" s="171" t="s">
        <v>189</v>
      </c>
      <c r="BK187" s="173">
        <f>SUM(BK188:BK235)</f>
        <v>0</v>
      </c>
    </row>
    <row r="188" spans="1:65" s="2" customFormat="1" ht="24.15" customHeight="1">
      <c r="A188" s="35"/>
      <c r="B188" s="36"/>
      <c r="C188" s="176" t="s">
        <v>355</v>
      </c>
      <c r="D188" s="176" t="s">
        <v>191</v>
      </c>
      <c r="E188" s="177" t="s">
        <v>2138</v>
      </c>
      <c r="F188" s="178" t="s">
        <v>2139</v>
      </c>
      <c r="G188" s="179" t="s">
        <v>194</v>
      </c>
      <c r="H188" s="180">
        <v>48</v>
      </c>
      <c r="I188" s="181"/>
      <c r="J188" s="182">
        <f>ROUND(I188*H188,2)</f>
        <v>0</v>
      </c>
      <c r="K188" s="183"/>
      <c r="L188" s="40"/>
      <c r="M188" s="184" t="s">
        <v>19</v>
      </c>
      <c r="N188" s="185" t="s">
        <v>47</v>
      </c>
      <c r="O188" s="65"/>
      <c r="P188" s="186">
        <f>O188*H188</f>
        <v>0</v>
      </c>
      <c r="Q188" s="186">
        <v>1.0000000000000001E-5</v>
      </c>
      <c r="R188" s="186">
        <f>Q188*H188</f>
        <v>4.8000000000000007E-4</v>
      </c>
      <c r="S188" s="186">
        <v>0</v>
      </c>
      <c r="T188" s="18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8" t="s">
        <v>195</v>
      </c>
      <c r="AT188" s="188" t="s">
        <v>191</v>
      </c>
      <c r="AU188" s="188" t="s">
        <v>86</v>
      </c>
      <c r="AY188" s="18" t="s">
        <v>189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8" t="s">
        <v>84</v>
      </c>
      <c r="BK188" s="189">
        <f>ROUND(I188*H188,2)</f>
        <v>0</v>
      </c>
      <c r="BL188" s="18" t="s">
        <v>195</v>
      </c>
      <c r="BM188" s="188" t="s">
        <v>2140</v>
      </c>
    </row>
    <row r="189" spans="1:65" s="2" customFormat="1" ht="19.2">
      <c r="A189" s="35"/>
      <c r="B189" s="36"/>
      <c r="C189" s="37"/>
      <c r="D189" s="190" t="s">
        <v>197</v>
      </c>
      <c r="E189" s="37"/>
      <c r="F189" s="191" t="s">
        <v>2141</v>
      </c>
      <c r="G189" s="37"/>
      <c r="H189" s="37"/>
      <c r="I189" s="192"/>
      <c r="J189" s="37"/>
      <c r="K189" s="37"/>
      <c r="L189" s="40"/>
      <c r="M189" s="193"/>
      <c r="N189" s="194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197</v>
      </c>
      <c r="AU189" s="18" t="s">
        <v>86</v>
      </c>
    </row>
    <row r="190" spans="1:65" s="2" customFormat="1" ht="10.199999999999999">
      <c r="A190" s="35"/>
      <c r="B190" s="36"/>
      <c r="C190" s="37"/>
      <c r="D190" s="195" t="s">
        <v>199</v>
      </c>
      <c r="E190" s="37"/>
      <c r="F190" s="196" t="s">
        <v>2142</v>
      </c>
      <c r="G190" s="37"/>
      <c r="H190" s="37"/>
      <c r="I190" s="192"/>
      <c r="J190" s="37"/>
      <c r="K190" s="37"/>
      <c r="L190" s="40"/>
      <c r="M190" s="193"/>
      <c r="N190" s="194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199</v>
      </c>
      <c r="AU190" s="18" t="s">
        <v>86</v>
      </c>
    </row>
    <row r="191" spans="1:65" s="13" customFormat="1" ht="10.199999999999999">
      <c r="B191" s="197"/>
      <c r="C191" s="198"/>
      <c r="D191" s="190" t="s">
        <v>201</v>
      </c>
      <c r="E191" s="199" t="s">
        <v>19</v>
      </c>
      <c r="F191" s="200" t="s">
        <v>2143</v>
      </c>
      <c r="G191" s="198"/>
      <c r="H191" s="201">
        <v>48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201</v>
      </c>
      <c r="AU191" s="207" t="s">
        <v>86</v>
      </c>
      <c r="AV191" s="13" t="s">
        <v>86</v>
      </c>
      <c r="AW191" s="13" t="s">
        <v>37</v>
      </c>
      <c r="AX191" s="13" t="s">
        <v>84</v>
      </c>
      <c r="AY191" s="207" t="s">
        <v>189</v>
      </c>
    </row>
    <row r="192" spans="1:65" s="2" customFormat="1" ht="24.15" customHeight="1">
      <c r="A192" s="35"/>
      <c r="B192" s="36"/>
      <c r="C192" s="176" t="s">
        <v>361</v>
      </c>
      <c r="D192" s="176" t="s">
        <v>191</v>
      </c>
      <c r="E192" s="177" t="s">
        <v>2144</v>
      </c>
      <c r="F192" s="178" t="s">
        <v>2145</v>
      </c>
      <c r="G192" s="179" t="s">
        <v>238</v>
      </c>
      <c r="H192" s="180">
        <v>1.788</v>
      </c>
      <c r="I192" s="181"/>
      <c r="J192" s="182">
        <f>ROUND(I192*H192,2)</f>
        <v>0</v>
      </c>
      <c r="K192" s="183"/>
      <c r="L192" s="40"/>
      <c r="M192" s="184" t="s">
        <v>19</v>
      </c>
      <c r="N192" s="185" t="s">
        <v>47</v>
      </c>
      <c r="O192" s="65"/>
      <c r="P192" s="186">
        <f>O192*H192</f>
        <v>0</v>
      </c>
      <c r="Q192" s="186">
        <v>0</v>
      </c>
      <c r="R192" s="186">
        <f>Q192*H192</f>
        <v>0</v>
      </c>
      <c r="S192" s="186">
        <v>1.95</v>
      </c>
      <c r="T192" s="187">
        <f>S192*H192</f>
        <v>3.4866000000000001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8" t="s">
        <v>195</v>
      </c>
      <c r="AT192" s="188" t="s">
        <v>191</v>
      </c>
      <c r="AU192" s="188" t="s">
        <v>86</v>
      </c>
      <c r="AY192" s="18" t="s">
        <v>189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8" t="s">
        <v>84</v>
      </c>
      <c r="BK192" s="189">
        <f>ROUND(I192*H192,2)</f>
        <v>0</v>
      </c>
      <c r="BL192" s="18" t="s">
        <v>195</v>
      </c>
      <c r="BM192" s="188" t="s">
        <v>2146</v>
      </c>
    </row>
    <row r="193" spans="1:65" s="2" customFormat="1" ht="28.8">
      <c r="A193" s="35"/>
      <c r="B193" s="36"/>
      <c r="C193" s="37"/>
      <c r="D193" s="190" t="s">
        <v>197</v>
      </c>
      <c r="E193" s="37"/>
      <c r="F193" s="191" t="s">
        <v>2147</v>
      </c>
      <c r="G193" s="37"/>
      <c r="H193" s="37"/>
      <c r="I193" s="192"/>
      <c r="J193" s="37"/>
      <c r="K193" s="37"/>
      <c r="L193" s="40"/>
      <c r="M193" s="193"/>
      <c r="N193" s="194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197</v>
      </c>
      <c r="AU193" s="18" t="s">
        <v>86</v>
      </c>
    </row>
    <row r="194" spans="1:65" s="2" customFormat="1" ht="10.199999999999999">
      <c r="A194" s="35"/>
      <c r="B194" s="36"/>
      <c r="C194" s="37"/>
      <c r="D194" s="195" t="s">
        <v>199</v>
      </c>
      <c r="E194" s="37"/>
      <c r="F194" s="196" t="s">
        <v>2148</v>
      </c>
      <c r="G194" s="37"/>
      <c r="H194" s="37"/>
      <c r="I194" s="192"/>
      <c r="J194" s="37"/>
      <c r="K194" s="37"/>
      <c r="L194" s="40"/>
      <c r="M194" s="193"/>
      <c r="N194" s="194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199</v>
      </c>
      <c r="AU194" s="18" t="s">
        <v>86</v>
      </c>
    </row>
    <row r="195" spans="1:65" s="13" customFormat="1" ht="10.199999999999999">
      <c r="B195" s="197"/>
      <c r="C195" s="198"/>
      <c r="D195" s="190" t="s">
        <v>201</v>
      </c>
      <c r="E195" s="199" t="s">
        <v>19</v>
      </c>
      <c r="F195" s="200" t="s">
        <v>2149</v>
      </c>
      <c r="G195" s="198"/>
      <c r="H195" s="201">
        <v>1.788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201</v>
      </c>
      <c r="AU195" s="207" t="s">
        <v>86</v>
      </c>
      <c r="AV195" s="13" t="s">
        <v>86</v>
      </c>
      <c r="AW195" s="13" t="s">
        <v>37</v>
      </c>
      <c r="AX195" s="13" t="s">
        <v>84</v>
      </c>
      <c r="AY195" s="207" t="s">
        <v>189</v>
      </c>
    </row>
    <row r="196" spans="1:65" s="2" customFormat="1" ht="21.75" customHeight="1">
      <c r="A196" s="35"/>
      <c r="B196" s="36"/>
      <c r="C196" s="176" t="s">
        <v>368</v>
      </c>
      <c r="D196" s="176" t="s">
        <v>191</v>
      </c>
      <c r="E196" s="177" t="s">
        <v>2150</v>
      </c>
      <c r="F196" s="178" t="s">
        <v>2151</v>
      </c>
      <c r="G196" s="179" t="s">
        <v>230</v>
      </c>
      <c r="H196" s="180">
        <v>1.52</v>
      </c>
      <c r="I196" s="181"/>
      <c r="J196" s="182">
        <f>ROUND(I196*H196,2)</f>
        <v>0</v>
      </c>
      <c r="K196" s="183"/>
      <c r="L196" s="40"/>
      <c r="M196" s="184" t="s">
        <v>19</v>
      </c>
      <c r="N196" s="185" t="s">
        <v>47</v>
      </c>
      <c r="O196" s="65"/>
      <c r="P196" s="186">
        <f>O196*H196</f>
        <v>0</v>
      </c>
      <c r="Q196" s="186">
        <v>0</v>
      </c>
      <c r="R196" s="186">
        <f>Q196*H196</f>
        <v>0</v>
      </c>
      <c r="S196" s="186">
        <v>5.5E-2</v>
      </c>
      <c r="T196" s="187">
        <f>S196*H196</f>
        <v>8.3600000000000008E-2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8" t="s">
        <v>195</v>
      </c>
      <c r="AT196" s="188" t="s">
        <v>191</v>
      </c>
      <c r="AU196" s="188" t="s">
        <v>86</v>
      </c>
      <c r="AY196" s="18" t="s">
        <v>189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8" t="s">
        <v>84</v>
      </c>
      <c r="BK196" s="189">
        <f>ROUND(I196*H196,2)</f>
        <v>0</v>
      </c>
      <c r="BL196" s="18" t="s">
        <v>195</v>
      </c>
      <c r="BM196" s="188" t="s">
        <v>2152</v>
      </c>
    </row>
    <row r="197" spans="1:65" s="2" customFormat="1" ht="19.2">
      <c r="A197" s="35"/>
      <c r="B197" s="36"/>
      <c r="C197" s="37"/>
      <c r="D197" s="190" t="s">
        <v>197</v>
      </c>
      <c r="E197" s="37"/>
      <c r="F197" s="191" t="s">
        <v>2153</v>
      </c>
      <c r="G197" s="37"/>
      <c r="H197" s="37"/>
      <c r="I197" s="192"/>
      <c r="J197" s="37"/>
      <c r="K197" s="37"/>
      <c r="L197" s="40"/>
      <c r="M197" s="193"/>
      <c r="N197" s="194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197</v>
      </c>
      <c r="AU197" s="18" t="s">
        <v>86</v>
      </c>
    </row>
    <row r="198" spans="1:65" s="2" customFormat="1" ht="10.199999999999999">
      <c r="A198" s="35"/>
      <c r="B198" s="36"/>
      <c r="C198" s="37"/>
      <c r="D198" s="195" t="s">
        <v>199</v>
      </c>
      <c r="E198" s="37"/>
      <c r="F198" s="196" t="s">
        <v>2154</v>
      </c>
      <c r="G198" s="37"/>
      <c r="H198" s="37"/>
      <c r="I198" s="192"/>
      <c r="J198" s="37"/>
      <c r="K198" s="37"/>
      <c r="L198" s="40"/>
      <c r="M198" s="193"/>
      <c r="N198" s="194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199</v>
      </c>
      <c r="AU198" s="18" t="s">
        <v>86</v>
      </c>
    </row>
    <row r="199" spans="1:65" s="13" customFormat="1" ht="10.199999999999999">
      <c r="B199" s="197"/>
      <c r="C199" s="198"/>
      <c r="D199" s="190" t="s">
        <v>201</v>
      </c>
      <c r="E199" s="199" t="s">
        <v>19</v>
      </c>
      <c r="F199" s="200" t="s">
        <v>2155</v>
      </c>
      <c r="G199" s="198"/>
      <c r="H199" s="201">
        <v>1.52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201</v>
      </c>
      <c r="AU199" s="207" t="s">
        <v>86</v>
      </c>
      <c r="AV199" s="13" t="s">
        <v>86</v>
      </c>
      <c r="AW199" s="13" t="s">
        <v>37</v>
      </c>
      <c r="AX199" s="13" t="s">
        <v>84</v>
      </c>
      <c r="AY199" s="207" t="s">
        <v>189</v>
      </c>
    </row>
    <row r="200" spans="1:65" s="2" customFormat="1" ht="24.15" customHeight="1">
      <c r="A200" s="35"/>
      <c r="B200" s="36"/>
      <c r="C200" s="176" t="s">
        <v>374</v>
      </c>
      <c r="D200" s="176" t="s">
        <v>191</v>
      </c>
      <c r="E200" s="177" t="s">
        <v>2156</v>
      </c>
      <c r="F200" s="178" t="s">
        <v>2157</v>
      </c>
      <c r="G200" s="179" t="s">
        <v>210</v>
      </c>
      <c r="H200" s="180">
        <v>16.2</v>
      </c>
      <c r="I200" s="181"/>
      <c r="J200" s="182">
        <f>ROUND(I200*H200,2)</f>
        <v>0</v>
      </c>
      <c r="K200" s="183"/>
      <c r="L200" s="40"/>
      <c r="M200" s="184" t="s">
        <v>19</v>
      </c>
      <c r="N200" s="185" t="s">
        <v>47</v>
      </c>
      <c r="O200" s="65"/>
      <c r="P200" s="186">
        <f>O200*H200</f>
        <v>0</v>
      </c>
      <c r="Q200" s="186">
        <v>0</v>
      </c>
      <c r="R200" s="186">
        <f>Q200*H200</f>
        <v>0</v>
      </c>
      <c r="S200" s="186">
        <v>7.0000000000000007E-2</v>
      </c>
      <c r="T200" s="187">
        <f>S200*H200</f>
        <v>1.1340000000000001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8" t="s">
        <v>195</v>
      </c>
      <c r="AT200" s="188" t="s">
        <v>191</v>
      </c>
      <c r="AU200" s="188" t="s">
        <v>86</v>
      </c>
      <c r="AY200" s="18" t="s">
        <v>189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8" t="s">
        <v>84</v>
      </c>
      <c r="BK200" s="189">
        <f>ROUND(I200*H200,2)</f>
        <v>0</v>
      </c>
      <c r="BL200" s="18" t="s">
        <v>195</v>
      </c>
      <c r="BM200" s="188" t="s">
        <v>2158</v>
      </c>
    </row>
    <row r="201" spans="1:65" s="2" customFormat="1" ht="19.2">
      <c r="A201" s="35"/>
      <c r="B201" s="36"/>
      <c r="C201" s="37"/>
      <c r="D201" s="190" t="s">
        <v>197</v>
      </c>
      <c r="E201" s="37"/>
      <c r="F201" s="191" t="s">
        <v>2157</v>
      </c>
      <c r="G201" s="37"/>
      <c r="H201" s="37"/>
      <c r="I201" s="192"/>
      <c r="J201" s="37"/>
      <c r="K201" s="37"/>
      <c r="L201" s="40"/>
      <c r="M201" s="193"/>
      <c r="N201" s="194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197</v>
      </c>
      <c r="AU201" s="18" t="s">
        <v>86</v>
      </c>
    </row>
    <row r="202" spans="1:65" s="2" customFormat="1" ht="10.199999999999999">
      <c r="A202" s="35"/>
      <c r="B202" s="36"/>
      <c r="C202" s="37"/>
      <c r="D202" s="195" t="s">
        <v>199</v>
      </c>
      <c r="E202" s="37"/>
      <c r="F202" s="196" t="s">
        <v>2159</v>
      </c>
      <c r="G202" s="37"/>
      <c r="H202" s="37"/>
      <c r="I202" s="192"/>
      <c r="J202" s="37"/>
      <c r="K202" s="37"/>
      <c r="L202" s="40"/>
      <c r="M202" s="193"/>
      <c r="N202" s="194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199</v>
      </c>
      <c r="AU202" s="18" t="s">
        <v>86</v>
      </c>
    </row>
    <row r="203" spans="1:65" s="13" customFormat="1" ht="10.199999999999999">
      <c r="B203" s="197"/>
      <c r="C203" s="198"/>
      <c r="D203" s="190" t="s">
        <v>201</v>
      </c>
      <c r="E203" s="199" t="s">
        <v>19</v>
      </c>
      <c r="F203" s="200" t="s">
        <v>2160</v>
      </c>
      <c r="G203" s="198"/>
      <c r="H203" s="201">
        <v>16.2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201</v>
      </c>
      <c r="AU203" s="207" t="s">
        <v>86</v>
      </c>
      <c r="AV203" s="13" t="s">
        <v>86</v>
      </c>
      <c r="AW203" s="13" t="s">
        <v>37</v>
      </c>
      <c r="AX203" s="13" t="s">
        <v>84</v>
      </c>
      <c r="AY203" s="207" t="s">
        <v>189</v>
      </c>
    </row>
    <row r="204" spans="1:65" s="2" customFormat="1" ht="16.5" customHeight="1">
      <c r="A204" s="35"/>
      <c r="B204" s="36"/>
      <c r="C204" s="176" t="s">
        <v>380</v>
      </c>
      <c r="D204" s="176" t="s">
        <v>191</v>
      </c>
      <c r="E204" s="177" t="s">
        <v>2161</v>
      </c>
      <c r="F204" s="178" t="s">
        <v>2162</v>
      </c>
      <c r="G204" s="179" t="s">
        <v>238</v>
      </c>
      <c r="H204" s="180">
        <v>0.74299999999999999</v>
      </c>
      <c r="I204" s="181"/>
      <c r="J204" s="182">
        <f>ROUND(I204*H204,2)</f>
        <v>0</v>
      </c>
      <c r="K204" s="183"/>
      <c r="L204" s="40"/>
      <c r="M204" s="184" t="s">
        <v>19</v>
      </c>
      <c r="N204" s="185" t="s">
        <v>47</v>
      </c>
      <c r="O204" s="65"/>
      <c r="P204" s="186">
        <f>O204*H204</f>
        <v>0</v>
      </c>
      <c r="Q204" s="186">
        <v>0</v>
      </c>
      <c r="R204" s="186">
        <f>Q204*H204</f>
        <v>0</v>
      </c>
      <c r="S204" s="186">
        <v>2.4</v>
      </c>
      <c r="T204" s="187">
        <f>S204*H204</f>
        <v>1.7831999999999999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8" t="s">
        <v>195</v>
      </c>
      <c r="AT204" s="188" t="s">
        <v>191</v>
      </c>
      <c r="AU204" s="188" t="s">
        <v>86</v>
      </c>
      <c r="AY204" s="18" t="s">
        <v>189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8" t="s">
        <v>84</v>
      </c>
      <c r="BK204" s="189">
        <f>ROUND(I204*H204,2)</f>
        <v>0</v>
      </c>
      <c r="BL204" s="18" t="s">
        <v>195</v>
      </c>
      <c r="BM204" s="188" t="s">
        <v>2163</v>
      </c>
    </row>
    <row r="205" spans="1:65" s="2" customFormat="1" ht="10.199999999999999">
      <c r="A205" s="35"/>
      <c r="B205" s="36"/>
      <c r="C205" s="37"/>
      <c r="D205" s="190" t="s">
        <v>197</v>
      </c>
      <c r="E205" s="37"/>
      <c r="F205" s="191" t="s">
        <v>2164</v>
      </c>
      <c r="G205" s="37"/>
      <c r="H205" s="37"/>
      <c r="I205" s="192"/>
      <c r="J205" s="37"/>
      <c r="K205" s="37"/>
      <c r="L205" s="40"/>
      <c r="M205" s="193"/>
      <c r="N205" s="194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197</v>
      </c>
      <c r="AU205" s="18" t="s">
        <v>86</v>
      </c>
    </row>
    <row r="206" spans="1:65" s="2" customFormat="1" ht="10.199999999999999">
      <c r="A206" s="35"/>
      <c r="B206" s="36"/>
      <c r="C206" s="37"/>
      <c r="D206" s="195" t="s">
        <v>199</v>
      </c>
      <c r="E206" s="37"/>
      <c r="F206" s="196" t="s">
        <v>2165</v>
      </c>
      <c r="G206" s="37"/>
      <c r="H206" s="37"/>
      <c r="I206" s="192"/>
      <c r="J206" s="37"/>
      <c r="K206" s="37"/>
      <c r="L206" s="40"/>
      <c r="M206" s="193"/>
      <c r="N206" s="194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199</v>
      </c>
      <c r="AU206" s="18" t="s">
        <v>86</v>
      </c>
    </row>
    <row r="207" spans="1:65" s="13" customFormat="1" ht="10.199999999999999">
      <c r="B207" s="197"/>
      <c r="C207" s="198"/>
      <c r="D207" s="190" t="s">
        <v>201</v>
      </c>
      <c r="E207" s="199" t="s">
        <v>19</v>
      </c>
      <c r="F207" s="200" t="s">
        <v>2166</v>
      </c>
      <c r="G207" s="198"/>
      <c r="H207" s="201">
        <v>0.74299999999999999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201</v>
      </c>
      <c r="AU207" s="207" t="s">
        <v>86</v>
      </c>
      <c r="AV207" s="13" t="s">
        <v>86</v>
      </c>
      <c r="AW207" s="13" t="s">
        <v>37</v>
      </c>
      <c r="AX207" s="13" t="s">
        <v>84</v>
      </c>
      <c r="AY207" s="207" t="s">
        <v>189</v>
      </c>
    </row>
    <row r="208" spans="1:65" s="2" customFormat="1" ht="24.15" customHeight="1">
      <c r="A208" s="35"/>
      <c r="B208" s="36"/>
      <c r="C208" s="176" t="s">
        <v>386</v>
      </c>
      <c r="D208" s="176" t="s">
        <v>191</v>
      </c>
      <c r="E208" s="177" t="s">
        <v>2167</v>
      </c>
      <c r="F208" s="178" t="s">
        <v>2168</v>
      </c>
      <c r="G208" s="179" t="s">
        <v>238</v>
      </c>
      <c r="H208" s="180">
        <v>0.42299999999999999</v>
      </c>
      <c r="I208" s="181"/>
      <c r="J208" s="182">
        <f>ROUND(I208*H208,2)</f>
        <v>0</v>
      </c>
      <c r="K208" s="183"/>
      <c r="L208" s="40"/>
      <c r="M208" s="184" t="s">
        <v>19</v>
      </c>
      <c r="N208" s="185" t="s">
        <v>47</v>
      </c>
      <c r="O208" s="65"/>
      <c r="P208" s="186">
        <f>O208*H208</f>
        <v>0</v>
      </c>
      <c r="Q208" s="186">
        <v>0</v>
      </c>
      <c r="R208" s="186">
        <f>Q208*H208</f>
        <v>0</v>
      </c>
      <c r="S208" s="186">
        <v>2.2000000000000002</v>
      </c>
      <c r="T208" s="187">
        <f>S208*H208</f>
        <v>0.93060000000000009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8" t="s">
        <v>195</v>
      </c>
      <c r="AT208" s="188" t="s">
        <v>191</v>
      </c>
      <c r="AU208" s="188" t="s">
        <v>86</v>
      </c>
      <c r="AY208" s="18" t="s">
        <v>189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8" t="s">
        <v>84</v>
      </c>
      <c r="BK208" s="189">
        <f>ROUND(I208*H208,2)</f>
        <v>0</v>
      </c>
      <c r="BL208" s="18" t="s">
        <v>195</v>
      </c>
      <c r="BM208" s="188" t="s">
        <v>2169</v>
      </c>
    </row>
    <row r="209" spans="1:65" s="2" customFormat="1" ht="19.2">
      <c r="A209" s="35"/>
      <c r="B209" s="36"/>
      <c r="C209" s="37"/>
      <c r="D209" s="190" t="s">
        <v>197</v>
      </c>
      <c r="E209" s="37"/>
      <c r="F209" s="191" t="s">
        <v>2170</v>
      </c>
      <c r="G209" s="37"/>
      <c r="H209" s="37"/>
      <c r="I209" s="192"/>
      <c r="J209" s="37"/>
      <c r="K209" s="37"/>
      <c r="L209" s="40"/>
      <c r="M209" s="193"/>
      <c r="N209" s="194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197</v>
      </c>
      <c r="AU209" s="18" t="s">
        <v>86</v>
      </c>
    </row>
    <row r="210" spans="1:65" s="2" customFormat="1" ht="10.199999999999999">
      <c r="A210" s="35"/>
      <c r="B210" s="36"/>
      <c r="C210" s="37"/>
      <c r="D210" s="195" t="s">
        <v>199</v>
      </c>
      <c r="E210" s="37"/>
      <c r="F210" s="196" t="s">
        <v>2171</v>
      </c>
      <c r="G210" s="37"/>
      <c r="H210" s="37"/>
      <c r="I210" s="192"/>
      <c r="J210" s="37"/>
      <c r="K210" s="37"/>
      <c r="L210" s="40"/>
      <c r="M210" s="193"/>
      <c r="N210" s="194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199</v>
      </c>
      <c r="AU210" s="18" t="s">
        <v>86</v>
      </c>
    </row>
    <row r="211" spans="1:65" s="13" customFormat="1" ht="10.199999999999999">
      <c r="B211" s="197"/>
      <c r="C211" s="198"/>
      <c r="D211" s="190" t="s">
        <v>201</v>
      </c>
      <c r="E211" s="199" t="s">
        <v>19</v>
      </c>
      <c r="F211" s="200" t="s">
        <v>2172</v>
      </c>
      <c r="G211" s="198"/>
      <c r="H211" s="201">
        <v>0.42299999999999999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201</v>
      </c>
      <c r="AU211" s="207" t="s">
        <v>86</v>
      </c>
      <c r="AV211" s="13" t="s">
        <v>86</v>
      </c>
      <c r="AW211" s="13" t="s">
        <v>37</v>
      </c>
      <c r="AX211" s="13" t="s">
        <v>84</v>
      </c>
      <c r="AY211" s="207" t="s">
        <v>189</v>
      </c>
    </row>
    <row r="212" spans="1:65" s="2" customFormat="1" ht="24.15" customHeight="1">
      <c r="A212" s="35"/>
      <c r="B212" s="36"/>
      <c r="C212" s="176" t="s">
        <v>393</v>
      </c>
      <c r="D212" s="176" t="s">
        <v>191</v>
      </c>
      <c r="E212" s="177" t="s">
        <v>2173</v>
      </c>
      <c r="F212" s="178" t="s">
        <v>2174</v>
      </c>
      <c r="G212" s="179" t="s">
        <v>210</v>
      </c>
      <c r="H212" s="180">
        <v>0.5</v>
      </c>
      <c r="I212" s="181"/>
      <c r="J212" s="182">
        <f>ROUND(I212*H212,2)</f>
        <v>0</v>
      </c>
      <c r="K212" s="183"/>
      <c r="L212" s="40"/>
      <c r="M212" s="184" t="s">
        <v>19</v>
      </c>
      <c r="N212" s="185" t="s">
        <v>47</v>
      </c>
      <c r="O212" s="65"/>
      <c r="P212" s="186">
        <f>O212*H212</f>
        <v>0</v>
      </c>
      <c r="Q212" s="186">
        <v>1.47E-3</v>
      </c>
      <c r="R212" s="186">
        <f>Q212*H212</f>
        <v>7.3499999999999998E-4</v>
      </c>
      <c r="S212" s="186">
        <v>3.9E-2</v>
      </c>
      <c r="T212" s="187">
        <f>S212*H212</f>
        <v>1.95E-2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8" t="s">
        <v>195</v>
      </c>
      <c r="AT212" s="188" t="s">
        <v>191</v>
      </c>
      <c r="AU212" s="188" t="s">
        <v>86</v>
      </c>
      <c r="AY212" s="18" t="s">
        <v>189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18" t="s">
        <v>84</v>
      </c>
      <c r="BK212" s="189">
        <f>ROUND(I212*H212,2)</f>
        <v>0</v>
      </c>
      <c r="BL212" s="18" t="s">
        <v>195</v>
      </c>
      <c r="BM212" s="188" t="s">
        <v>2175</v>
      </c>
    </row>
    <row r="213" spans="1:65" s="2" customFormat="1" ht="28.8">
      <c r="A213" s="35"/>
      <c r="B213" s="36"/>
      <c r="C213" s="37"/>
      <c r="D213" s="190" t="s">
        <v>197</v>
      </c>
      <c r="E213" s="37"/>
      <c r="F213" s="191" t="s">
        <v>2176</v>
      </c>
      <c r="G213" s="37"/>
      <c r="H213" s="37"/>
      <c r="I213" s="192"/>
      <c r="J213" s="37"/>
      <c r="K213" s="37"/>
      <c r="L213" s="40"/>
      <c r="M213" s="193"/>
      <c r="N213" s="194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197</v>
      </c>
      <c r="AU213" s="18" t="s">
        <v>86</v>
      </c>
    </row>
    <row r="214" spans="1:65" s="2" customFormat="1" ht="10.199999999999999">
      <c r="A214" s="35"/>
      <c r="B214" s="36"/>
      <c r="C214" s="37"/>
      <c r="D214" s="195" t="s">
        <v>199</v>
      </c>
      <c r="E214" s="37"/>
      <c r="F214" s="196" t="s">
        <v>2177</v>
      </c>
      <c r="G214" s="37"/>
      <c r="H214" s="37"/>
      <c r="I214" s="192"/>
      <c r="J214" s="37"/>
      <c r="K214" s="37"/>
      <c r="L214" s="40"/>
      <c r="M214" s="193"/>
      <c r="N214" s="194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199</v>
      </c>
      <c r="AU214" s="18" t="s">
        <v>86</v>
      </c>
    </row>
    <row r="215" spans="1:65" s="13" customFormat="1" ht="10.199999999999999">
      <c r="B215" s="197"/>
      <c r="C215" s="198"/>
      <c r="D215" s="190" t="s">
        <v>201</v>
      </c>
      <c r="E215" s="199" t="s">
        <v>19</v>
      </c>
      <c r="F215" s="200" t="s">
        <v>2055</v>
      </c>
      <c r="G215" s="198"/>
      <c r="H215" s="201">
        <v>0.5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201</v>
      </c>
      <c r="AU215" s="207" t="s">
        <v>86</v>
      </c>
      <c r="AV215" s="13" t="s">
        <v>86</v>
      </c>
      <c r="AW215" s="13" t="s">
        <v>37</v>
      </c>
      <c r="AX215" s="13" t="s">
        <v>84</v>
      </c>
      <c r="AY215" s="207" t="s">
        <v>189</v>
      </c>
    </row>
    <row r="216" spans="1:65" s="2" customFormat="1" ht="24.15" customHeight="1">
      <c r="A216" s="35"/>
      <c r="B216" s="36"/>
      <c r="C216" s="176" t="s">
        <v>400</v>
      </c>
      <c r="D216" s="176" t="s">
        <v>191</v>
      </c>
      <c r="E216" s="177" t="s">
        <v>2178</v>
      </c>
      <c r="F216" s="178" t="s">
        <v>2179</v>
      </c>
      <c r="G216" s="179" t="s">
        <v>210</v>
      </c>
      <c r="H216" s="180">
        <v>1.2</v>
      </c>
      <c r="I216" s="181"/>
      <c r="J216" s="182">
        <f>ROUND(I216*H216,2)</f>
        <v>0</v>
      </c>
      <c r="K216" s="183"/>
      <c r="L216" s="40"/>
      <c r="M216" s="184" t="s">
        <v>19</v>
      </c>
      <c r="N216" s="185" t="s">
        <v>47</v>
      </c>
      <c r="O216" s="65"/>
      <c r="P216" s="186">
        <f>O216*H216</f>
        <v>0</v>
      </c>
      <c r="Q216" s="186">
        <v>3.16E-3</v>
      </c>
      <c r="R216" s="186">
        <f>Q216*H216</f>
        <v>3.7919999999999998E-3</v>
      </c>
      <c r="S216" s="186">
        <v>6.9000000000000006E-2</v>
      </c>
      <c r="T216" s="187">
        <f>S216*H216</f>
        <v>8.2799999999999999E-2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8" t="s">
        <v>195</v>
      </c>
      <c r="AT216" s="188" t="s">
        <v>191</v>
      </c>
      <c r="AU216" s="188" t="s">
        <v>86</v>
      </c>
      <c r="AY216" s="18" t="s">
        <v>189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8" t="s">
        <v>84</v>
      </c>
      <c r="BK216" s="189">
        <f>ROUND(I216*H216,2)</f>
        <v>0</v>
      </c>
      <c r="BL216" s="18" t="s">
        <v>195</v>
      </c>
      <c r="BM216" s="188" t="s">
        <v>2180</v>
      </c>
    </row>
    <row r="217" spans="1:65" s="2" customFormat="1" ht="28.8">
      <c r="A217" s="35"/>
      <c r="B217" s="36"/>
      <c r="C217" s="37"/>
      <c r="D217" s="190" t="s">
        <v>197</v>
      </c>
      <c r="E217" s="37"/>
      <c r="F217" s="191" t="s">
        <v>2181</v>
      </c>
      <c r="G217" s="37"/>
      <c r="H217" s="37"/>
      <c r="I217" s="192"/>
      <c r="J217" s="37"/>
      <c r="K217" s="37"/>
      <c r="L217" s="40"/>
      <c r="M217" s="193"/>
      <c r="N217" s="194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197</v>
      </c>
      <c r="AU217" s="18" t="s">
        <v>86</v>
      </c>
    </row>
    <row r="218" spans="1:65" s="2" customFormat="1" ht="10.199999999999999">
      <c r="A218" s="35"/>
      <c r="B218" s="36"/>
      <c r="C218" s="37"/>
      <c r="D218" s="195" t="s">
        <v>199</v>
      </c>
      <c r="E218" s="37"/>
      <c r="F218" s="196" t="s">
        <v>2182</v>
      </c>
      <c r="G218" s="37"/>
      <c r="H218" s="37"/>
      <c r="I218" s="192"/>
      <c r="J218" s="37"/>
      <c r="K218" s="37"/>
      <c r="L218" s="40"/>
      <c r="M218" s="193"/>
      <c r="N218" s="194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199</v>
      </c>
      <c r="AU218" s="18" t="s">
        <v>86</v>
      </c>
    </row>
    <row r="219" spans="1:65" s="13" customFormat="1" ht="10.199999999999999">
      <c r="B219" s="197"/>
      <c r="C219" s="198"/>
      <c r="D219" s="190" t="s">
        <v>201</v>
      </c>
      <c r="E219" s="199" t="s">
        <v>19</v>
      </c>
      <c r="F219" s="200" t="s">
        <v>2071</v>
      </c>
      <c r="G219" s="198"/>
      <c r="H219" s="201">
        <v>1.2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201</v>
      </c>
      <c r="AU219" s="207" t="s">
        <v>86</v>
      </c>
      <c r="AV219" s="13" t="s">
        <v>86</v>
      </c>
      <c r="AW219" s="13" t="s">
        <v>37</v>
      </c>
      <c r="AX219" s="13" t="s">
        <v>84</v>
      </c>
      <c r="AY219" s="207" t="s">
        <v>189</v>
      </c>
    </row>
    <row r="220" spans="1:65" s="2" customFormat="1" ht="24.15" customHeight="1">
      <c r="A220" s="35"/>
      <c r="B220" s="36"/>
      <c r="C220" s="176" t="s">
        <v>407</v>
      </c>
      <c r="D220" s="176" t="s">
        <v>191</v>
      </c>
      <c r="E220" s="177" t="s">
        <v>1637</v>
      </c>
      <c r="F220" s="178" t="s">
        <v>1638</v>
      </c>
      <c r="G220" s="179" t="s">
        <v>210</v>
      </c>
      <c r="H220" s="180">
        <v>2.4</v>
      </c>
      <c r="I220" s="181"/>
      <c r="J220" s="182">
        <f>ROUND(I220*H220,2)</f>
        <v>0</v>
      </c>
      <c r="K220" s="183"/>
      <c r="L220" s="40"/>
      <c r="M220" s="184" t="s">
        <v>19</v>
      </c>
      <c r="N220" s="185" t="s">
        <v>47</v>
      </c>
      <c r="O220" s="65"/>
      <c r="P220" s="186">
        <f>O220*H220</f>
        <v>0</v>
      </c>
      <c r="Q220" s="186">
        <v>3.9500000000000004E-3</v>
      </c>
      <c r="R220" s="186">
        <f>Q220*H220</f>
        <v>9.4800000000000006E-3</v>
      </c>
      <c r="S220" s="186">
        <v>0.16</v>
      </c>
      <c r="T220" s="187">
        <f>S220*H220</f>
        <v>0.38400000000000001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8" t="s">
        <v>195</v>
      </c>
      <c r="AT220" s="188" t="s">
        <v>191</v>
      </c>
      <c r="AU220" s="188" t="s">
        <v>86</v>
      </c>
      <c r="AY220" s="18" t="s">
        <v>189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8" t="s">
        <v>84</v>
      </c>
      <c r="BK220" s="189">
        <f>ROUND(I220*H220,2)</f>
        <v>0</v>
      </c>
      <c r="BL220" s="18" t="s">
        <v>195</v>
      </c>
      <c r="BM220" s="188" t="s">
        <v>2183</v>
      </c>
    </row>
    <row r="221" spans="1:65" s="2" customFormat="1" ht="28.8">
      <c r="A221" s="35"/>
      <c r="B221" s="36"/>
      <c r="C221" s="37"/>
      <c r="D221" s="190" t="s">
        <v>197</v>
      </c>
      <c r="E221" s="37"/>
      <c r="F221" s="191" t="s">
        <v>1640</v>
      </c>
      <c r="G221" s="37"/>
      <c r="H221" s="37"/>
      <c r="I221" s="192"/>
      <c r="J221" s="37"/>
      <c r="K221" s="37"/>
      <c r="L221" s="40"/>
      <c r="M221" s="193"/>
      <c r="N221" s="194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197</v>
      </c>
      <c r="AU221" s="18" t="s">
        <v>86</v>
      </c>
    </row>
    <row r="222" spans="1:65" s="2" customFormat="1" ht="10.199999999999999">
      <c r="A222" s="35"/>
      <c r="B222" s="36"/>
      <c r="C222" s="37"/>
      <c r="D222" s="195" t="s">
        <v>199</v>
      </c>
      <c r="E222" s="37"/>
      <c r="F222" s="196" t="s">
        <v>1641</v>
      </c>
      <c r="G222" s="37"/>
      <c r="H222" s="37"/>
      <c r="I222" s="192"/>
      <c r="J222" s="37"/>
      <c r="K222" s="37"/>
      <c r="L222" s="40"/>
      <c r="M222" s="193"/>
      <c r="N222" s="194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199</v>
      </c>
      <c r="AU222" s="18" t="s">
        <v>86</v>
      </c>
    </row>
    <row r="223" spans="1:65" s="13" customFormat="1" ht="10.199999999999999">
      <c r="B223" s="197"/>
      <c r="C223" s="198"/>
      <c r="D223" s="190" t="s">
        <v>201</v>
      </c>
      <c r="E223" s="199" t="s">
        <v>19</v>
      </c>
      <c r="F223" s="200" t="s">
        <v>2184</v>
      </c>
      <c r="G223" s="198"/>
      <c r="H223" s="201">
        <v>2.4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201</v>
      </c>
      <c r="AU223" s="207" t="s">
        <v>86</v>
      </c>
      <c r="AV223" s="13" t="s">
        <v>86</v>
      </c>
      <c r="AW223" s="13" t="s">
        <v>37</v>
      </c>
      <c r="AX223" s="13" t="s">
        <v>84</v>
      </c>
      <c r="AY223" s="207" t="s">
        <v>189</v>
      </c>
    </row>
    <row r="224" spans="1:65" s="2" customFormat="1" ht="24.15" customHeight="1">
      <c r="A224" s="35"/>
      <c r="B224" s="36"/>
      <c r="C224" s="176" t="s">
        <v>414</v>
      </c>
      <c r="D224" s="176" t="s">
        <v>191</v>
      </c>
      <c r="E224" s="177" t="s">
        <v>2185</v>
      </c>
      <c r="F224" s="178" t="s">
        <v>2186</v>
      </c>
      <c r="G224" s="179" t="s">
        <v>210</v>
      </c>
      <c r="H224" s="180">
        <v>1.2</v>
      </c>
      <c r="I224" s="181"/>
      <c r="J224" s="182">
        <f>ROUND(I224*H224,2)</f>
        <v>0</v>
      </c>
      <c r="K224" s="183"/>
      <c r="L224" s="40"/>
      <c r="M224" s="184" t="s">
        <v>19</v>
      </c>
      <c r="N224" s="185" t="s">
        <v>47</v>
      </c>
      <c r="O224" s="65"/>
      <c r="P224" s="186">
        <f>O224*H224</f>
        <v>0</v>
      </c>
      <c r="Q224" s="186">
        <v>4.4999999999999997E-3</v>
      </c>
      <c r="R224" s="186">
        <f>Q224*H224</f>
        <v>5.3999999999999994E-3</v>
      </c>
      <c r="S224" s="186">
        <v>0.27</v>
      </c>
      <c r="T224" s="187">
        <f>S224*H224</f>
        <v>0.32400000000000001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8" t="s">
        <v>195</v>
      </c>
      <c r="AT224" s="188" t="s">
        <v>191</v>
      </c>
      <c r="AU224" s="188" t="s">
        <v>86</v>
      </c>
      <c r="AY224" s="18" t="s">
        <v>189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8" t="s">
        <v>84</v>
      </c>
      <c r="BK224" s="189">
        <f>ROUND(I224*H224,2)</f>
        <v>0</v>
      </c>
      <c r="BL224" s="18" t="s">
        <v>195</v>
      </c>
      <c r="BM224" s="188" t="s">
        <v>2187</v>
      </c>
    </row>
    <row r="225" spans="1:65" s="2" customFormat="1" ht="28.8">
      <c r="A225" s="35"/>
      <c r="B225" s="36"/>
      <c r="C225" s="37"/>
      <c r="D225" s="190" t="s">
        <v>197</v>
      </c>
      <c r="E225" s="37"/>
      <c r="F225" s="191" t="s">
        <v>2188</v>
      </c>
      <c r="G225" s="37"/>
      <c r="H225" s="37"/>
      <c r="I225" s="192"/>
      <c r="J225" s="37"/>
      <c r="K225" s="37"/>
      <c r="L225" s="40"/>
      <c r="M225" s="193"/>
      <c r="N225" s="194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197</v>
      </c>
      <c r="AU225" s="18" t="s">
        <v>86</v>
      </c>
    </row>
    <row r="226" spans="1:65" s="2" customFormat="1" ht="10.199999999999999">
      <c r="A226" s="35"/>
      <c r="B226" s="36"/>
      <c r="C226" s="37"/>
      <c r="D226" s="195" t="s">
        <v>199</v>
      </c>
      <c r="E226" s="37"/>
      <c r="F226" s="196" t="s">
        <v>2189</v>
      </c>
      <c r="G226" s="37"/>
      <c r="H226" s="37"/>
      <c r="I226" s="192"/>
      <c r="J226" s="37"/>
      <c r="K226" s="37"/>
      <c r="L226" s="40"/>
      <c r="M226" s="193"/>
      <c r="N226" s="194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199</v>
      </c>
      <c r="AU226" s="18" t="s">
        <v>86</v>
      </c>
    </row>
    <row r="227" spans="1:65" s="13" customFormat="1" ht="10.199999999999999">
      <c r="B227" s="197"/>
      <c r="C227" s="198"/>
      <c r="D227" s="190" t="s">
        <v>201</v>
      </c>
      <c r="E227" s="199" t="s">
        <v>19</v>
      </c>
      <c r="F227" s="200" t="s">
        <v>2071</v>
      </c>
      <c r="G227" s="198"/>
      <c r="H227" s="201">
        <v>1.2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201</v>
      </c>
      <c r="AU227" s="207" t="s">
        <v>86</v>
      </c>
      <c r="AV227" s="13" t="s">
        <v>86</v>
      </c>
      <c r="AW227" s="13" t="s">
        <v>37</v>
      </c>
      <c r="AX227" s="13" t="s">
        <v>84</v>
      </c>
      <c r="AY227" s="207" t="s">
        <v>189</v>
      </c>
    </row>
    <row r="228" spans="1:65" s="2" customFormat="1" ht="37.799999999999997" customHeight="1">
      <c r="A228" s="35"/>
      <c r="B228" s="36"/>
      <c r="C228" s="176" t="s">
        <v>422</v>
      </c>
      <c r="D228" s="176" t="s">
        <v>191</v>
      </c>
      <c r="E228" s="177" t="s">
        <v>2190</v>
      </c>
      <c r="F228" s="178" t="s">
        <v>2191</v>
      </c>
      <c r="G228" s="179" t="s">
        <v>230</v>
      </c>
      <c r="H228" s="180">
        <v>19.189</v>
      </c>
      <c r="I228" s="181"/>
      <c r="J228" s="182">
        <f>ROUND(I228*H228,2)</f>
        <v>0</v>
      </c>
      <c r="K228" s="183"/>
      <c r="L228" s="40"/>
      <c r="M228" s="184" t="s">
        <v>19</v>
      </c>
      <c r="N228" s="185" t="s">
        <v>47</v>
      </c>
      <c r="O228" s="65"/>
      <c r="P228" s="186">
        <f>O228*H228</f>
        <v>0</v>
      </c>
      <c r="Q228" s="186">
        <v>0</v>
      </c>
      <c r="R228" s="186">
        <f>Q228*H228</f>
        <v>0</v>
      </c>
      <c r="S228" s="186">
        <v>1.6E-2</v>
      </c>
      <c r="T228" s="187">
        <f>S228*H228</f>
        <v>0.30702400000000002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8" t="s">
        <v>195</v>
      </c>
      <c r="AT228" s="188" t="s">
        <v>191</v>
      </c>
      <c r="AU228" s="188" t="s">
        <v>86</v>
      </c>
      <c r="AY228" s="18" t="s">
        <v>189</v>
      </c>
      <c r="BE228" s="189">
        <f>IF(N228="základní",J228,0)</f>
        <v>0</v>
      </c>
      <c r="BF228" s="189">
        <f>IF(N228="snížená",J228,0)</f>
        <v>0</v>
      </c>
      <c r="BG228" s="189">
        <f>IF(N228="zákl. přenesená",J228,0)</f>
        <v>0</v>
      </c>
      <c r="BH228" s="189">
        <f>IF(N228="sníž. přenesená",J228,0)</f>
        <v>0</v>
      </c>
      <c r="BI228" s="189">
        <f>IF(N228="nulová",J228,0)</f>
        <v>0</v>
      </c>
      <c r="BJ228" s="18" t="s">
        <v>84</v>
      </c>
      <c r="BK228" s="189">
        <f>ROUND(I228*H228,2)</f>
        <v>0</v>
      </c>
      <c r="BL228" s="18" t="s">
        <v>195</v>
      </c>
      <c r="BM228" s="188" t="s">
        <v>2192</v>
      </c>
    </row>
    <row r="229" spans="1:65" s="2" customFormat="1" ht="28.8">
      <c r="A229" s="35"/>
      <c r="B229" s="36"/>
      <c r="C229" s="37"/>
      <c r="D229" s="190" t="s">
        <v>197</v>
      </c>
      <c r="E229" s="37"/>
      <c r="F229" s="191" t="s">
        <v>2193</v>
      </c>
      <c r="G229" s="37"/>
      <c r="H229" s="37"/>
      <c r="I229" s="192"/>
      <c r="J229" s="37"/>
      <c r="K229" s="37"/>
      <c r="L229" s="40"/>
      <c r="M229" s="193"/>
      <c r="N229" s="194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197</v>
      </c>
      <c r="AU229" s="18" t="s">
        <v>86</v>
      </c>
    </row>
    <row r="230" spans="1:65" s="2" customFormat="1" ht="10.199999999999999">
      <c r="A230" s="35"/>
      <c r="B230" s="36"/>
      <c r="C230" s="37"/>
      <c r="D230" s="195" t="s">
        <v>199</v>
      </c>
      <c r="E230" s="37"/>
      <c r="F230" s="196" t="s">
        <v>2194</v>
      </c>
      <c r="G230" s="37"/>
      <c r="H230" s="37"/>
      <c r="I230" s="192"/>
      <c r="J230" s="37"/>
      <c r="K230" s="37"/>
      <c r="L230" s="40"/>
      <c r="M230" s="193"/>
      <c r="N230" s="194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199</v>
      </c>
      <c r="AU230" s="18" t="s">
        <v>86</v>
      </c>
    </row>
    <row r="231" spans="1:65" s="13" customFormat="1" ht="10.199999999999999">
      <c r="B231" s="197"/>
      <c r="C231" s="198"/>
      <c r="D231" s="190" t="s">
        <v>201</v>
      </c>
      <c r="E231" s="199" t="s">
        <v>19</v>
      </c>
      <c r="F231" s="200" t="s">
        <v>2119</v>
      </c>
      <c r="G231" s="198"/>
      <c r="H231" s="201">
        <v>19.189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201</v>
      </c>
      <c r="AU231" s="207" t="s">
        <v>86</v>
      </c>
      <c r="AV231" s="13" t="s">
        <v>86</v>
      </c>
      <c r="AW231" s="13" t="s">
        <v>37</v>
      </c>
      <c r="AX231" s="13" t="s">
        <v>84</v>
      </c>
      <c r="AY231" s="207" t="s">
        <v>189</v>
      </c>
    </row>
    <row r="232" spans="1:65" s="2" customFormat="1" ht="24.15" customHeight="1">
      <c r="A232" s="35"/>
      <c r="B232" s="36"/>
      <c r="C232" s="176" t="s">
        <v>428</v>
      </c>
      <c r="D232" s="176" t="s">
        <v>191</v>
      </c>
      <c r="E232" s="177" t="s">
        <v>2195</v>
      </c>
      <c r="F232" s="178" t="s">
        <v>2196</v>
      </c>
      <c r="G232" s="179" t="s">
        <v>230</v>
      </c>
      <c r="H232" s="180">
        <v>50.26</v>
      </c>
      <c r="I232" s="181"/>
      <c r="J232" s="182">
        <f>ROUND(I232*H232,2)</f>
        <v>0</v>
      </c>
      <c r="K232" s="183"/>
      <c r="L232" s="40"/>
      <c r="M232" s="184" t="s">
        <v>19</v>
      </c>
      <c r="N232" s="185" t="s">
        <v>47</v>
      </c>
      <c r="O232" s="65"/>
      <c r="P232" s="186">
        <f>O232*H232</f>
        <v>0</v>
      </c>
      <c r="Q232" s="186">
        <v>0</v>
      </c>
      <c r="R232" s="186">
        <f>Q232*H232</f>
        <v>0</v>
      </c>
      <c r="S232" s="186">
        <v>6.0999999999999999E-2</v>
      </c>
      <c r="T232" s="187">
        <f>S232*H232</f>
        <v>3.0658599999999998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8" t="s">
        <v>195</v>
      </c>
      <c r="AT232" s="188" t="s">
        <v>191</v>
      </c>
      <c r="AU232" s="188" t="s">
        <v>86</v>
      </c>
      <c r="AY232" s="18" t="s">
        <v>189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8" t="s">
        <v>84</v>
      </c>
      <c r="BK232" s="189">
        <f>ROUND(I232*H232,2)</f>
        <v>0</v>
      </c>
      <c r="BL232" s="18" t="s">
        <v>195</v>
      </c>
      <c r="BM232" s="188" t="s">
        <v>2197</v>
      </c>
    </row>
    <row r="233" spans="1:65" s="2" customFormat="1" ht="19.2">
      <c r="A233" s="35"/>
      <c r="B233" s="36"/>
      <c r="C233" s="37"/>
      <c r="D233" s="190" t="s">
        <v>197</v>
      </c>
      <c r="E233" s="37"/>
      <c r="F233" s="191" t="s">
        <v>2198</v>
      </c>
      <c r="G233" s="37"/>
      <c r="H233" s="37"/>
      <c r="I233" s="192"/>
      <c r="J233" s="37"/>
      <c r="K233" s="37"/>
      <c r="L233" s="40"/>
      <c r="M233" s="193"/>
      <c r="N233" s="194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197</v>
      </c>
      <c r="AU233" s="18" t="s">
        <v>86</v>
      </c>
    </row>
    <row r="234" spans="1:65" s="2" customFormat="1" ht="10.199999999999999">
      <c r="A234" s="35"/>
      <c r="B234" s="36"/>
      <c r="C234" s="37"/>
      <c r="D234" s="195" t="s">
        <v>199</v>
      </c>
      <c r="E234" s="37"/>
      <c r="F234" s="196" t="s">
        <v>2199</v>
      </c>
      <c r="G234" s="37"/>
      <c r="H234" s="37"/>
      <c r="I234" s="192"/>
      <c r="J234" s="37"/>
      <c r="K234" s="37"/>
      <c r="L234" s="40"/>
      <c r="M234" s="193"/>
      <c r="N234" s="194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199</v>
      </c>
      <c r="AU234" s="18" t="s">
        <v>86</v>
      </c>
    </row>
    <row r="235" spans="1:65" s="13" customFormat="1" ht="10.199999999999999">
      <c r="B235" s="197"/>
      <c r="C235" s="198"/>
      <c r="D235" s="190" t="s">
        <v>201</v>
      </c>
      <c r="E235" s="199" t="s">
        <v>19</v>
      </c>
      <c r="F235" s="200" t="s">
        <v>2107</v>
      </c>
      <c r="G235" s="198"/>
      <c r="H235" s="201">
        <v>50.26</v>
      </c>
      <c r="I235" s="202"/>
      <c r="J235" s="198"/>
      <c r="K235" s="198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201</v>
      </c>
      <c r="AU235" s="207" t="s">
        <v>86</v>
      </c>
      <c r="AV235" s="13" t="s">
        <v>86</v>
      </c>
      <c r="AW235" s="13" t="s">
        <v>37</v>
      </c>
      <c r="AX235" s="13" t="s">
        <v>84</v>
      </c>
      <c r="AY235" s="207" t="s">
        <v>189</v>
      </c>
    </row>
    <row r="236" spans="1:65" s="12" customFormat="1" ht="22.8" customHeight="1">
      <c r="B236" s="160"/>
      <c r="C236" s="161"/>
      <c r="D236" s="162" t="s">
        <v>75</v>
      </c>
      <c r="E236" s="174" t="s">
        <v>675</v>
      </c>
      <c r="F236" s="174" t="s">
        <v>676</v>
      </c>
      <c r="G236" s="161"/>
      <c r="H236" s="161"/>
      <c r="I236" s="164"/>
      <c r="J236" s="175">
        <f>BK236</f>
        <v>0</v>
      </c>
      <c r="K236" s="161"/>
      <c r="L236" s="166"/>
      <c r="M236" s="167"/>
      <c r="N236" s="168"/>
      <c r="O236" s="168"/>
      <c r="P236" s="169">
        <f>SUM(P237:P249)</f>
        <v>0</v>
      </c>
      <c r="Q236" s="168"/>
      <c r="R236" s="169">
        <f>SUM(R237:R249)</f>
        <v>0</v>
      </c>
      <c r="S236" s="168"/>
      <c r="T236" s="170">
        <f>SUM(T237:T249)</f>
        <v>0</v>
      </c>
      <c r="AR236" s="171" t="s">
        <v>84</v>
      </c>
      <c r="AT236" s="172" t="s">
        <v>75</v>
      </c>
      <c r="AU236" s="172" t="s">
        <v>84</v>
      </c>
      <c r="AY236" s="171" t="s">
        <v>189</v>
      </c>
      <c r="BK236" s="173">
        <f>SUM(BK237:BK249)</f>
        <v>0</v>
      </c>
    </row>
    <row r="237" spans="1:65" s="2" customFormat="1" ht="24.15" customHeight="1">
      <c r="A237" s="35"/>
      <c r="B237" s="36"/>
      <c r="C237" s="176" t="s">
        <v>434</v>
      </c>
      <c r="D237" s="176" t="s">
        <v>191</v>
      </c>
      <c r="E237" s="177" t="s">
        <v>2200</v>
      </c>
      <c r="F237" s="178" t="s">
        <v>2201</v>
      </c>
      <c r="G237" s="179" t="s">
        <v>336</v>
      </c>
      <c r="H237" s="180">
        <v>11.603999999999999</v>
      </c>
      <c r="I237" s="181"/>
      <c r="J237" s="182">
        <f>ROUND(I237*H237,2)</f>
        <v>0</v>
      </c>
      <c r="K237" s="183"/>
      <c r="L237" s="40"/>
      <c r="M237" s="184" t="s">
        <v>19</v>
      </c>
      <c r="N237" s="185" t="s">
        <v>47</v>
      </c>
      <c r="O237" s="65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8" t="s">
        <v>195</v>
      </c>
      <c r="AT237" s="188" t="s">
        <v>191</v>
      </c>
      <c r="AU237" s="188" t="s">
        <v>86</v>
      </c>
      <c r="AY237" s="18" t="s">
        <v>189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8" t="s">
        <v>84</v>
      </c>
      <c r="BK237" s="189">
        <f>ROUND(I237*H237,2)</f>
        <v>0</v>
      </c>
      <c r="BL237" s="18" t="s">
        <v>195</v>
      </c>
      <c r="BM237" s="188" t="s">
        <v>2202</v>
      </c>
    </row>
    <row r="238" spans="1:65" s="2" customFormat="1" ht="28.8">
      <c r="A238" s="35"/>
      <c r="B238" s="36"/>
      <c r="C238" s="37"/>
      <c r="D238" s="190" t="s">
        <v>197</v>
      </c>
      <c r="E238" s="37"/>
      <c r="F238" s="191" t="s">
        <v>2203</v>
      </c>
      <c r="G238" s="37"/>
      <c r="H238" s="37"/>
      <c r="I238" s="192"/>
      <c r="J238" s="37"/>
      <c r="K238" s="37"/>
      <c r="L238" s="40"/>
      <c r="M238" s="193"/>
      <c r="N238" s="194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197</v>
      </c>
      <c r="AU238" s="18" t="s">
        <v>86</v>
      </c>
    </row>
    <row r="239" spans="1:65" s="2" customFormat="1" ht="10.199999999999999">
      <c r="A239" s="35"/>
      <c r="B239" s="36"/>
      <c r="C239" s="37"/>
      <c r="D239" s="195" t="s">
        <v>199</v>
      </c>
      <c r="E239" s="37"/>
      <c r="F239" s="196" t="s">
        <v>2204</v>
      </c>
      <c r="G239" s="37"/>
      <c r="H239" s="37"/>
      <c r="I239" s="192"/>
      <c r="J239" s="37"/>
      <c r="K239" s="37"/>
      <c r="L239" s="40"/>
      <c r="M239" s="193"/>
      <c r="N239" s="194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199</v>
      </c>
      <c r="AU239" s="18" t="s">
        <v>86</v>
      </c>
    </row>
    <row r="240" spans="1:65" s="2" customFormat="1" ht="24.15" customHeight="1">
      <c r="A240" s="35"/>
      <c r="B240" s="36"/>
      <c r="C240" s="176" t="s">
        <v>439</v>
      </c>
      <c r="D240" s="176" t="s">
        <v>191</v>
      </c>
      <c r="E240" s="177" t="s">
        <v>678</v>
      </c>
      <c r="F240" s="178" t="s">
        <v>679</v>
      </c>
      <c r="G240" s="179" t="s">
        <v>336</v>
      </c>
      <c r="H240" s="180">
        <v>11.603999999999999</v>
      </c>
      <c r="I240" s="181"/>
      <c r="J240" s="182">
        <f>ROUND(I240*H240,2)</f>
        <v>0</v>
      </c>
      <c r="K240" s="183"/>
      <c r="L240" s="40"/>
      <c r="M240" s="184" t="s">
        <v>19</v>
      </c>
      <c r="N240" s="185" t="s">
        <v>47</v>
      </c>
      <c r="O240" s="65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8" t="s">
        <v>195</v>
      </c>
      <c r="AT240" s="188" t="s">
        <v>191</v>
      </c>
      <c r="AU240" s="188" t="s">
        <v>86</v>
      </c>
      <c r="AY240" s="18" t="s">
        <v>189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8" t="s">
        <v>84</v>
      </c>
      <c r="BK240" s="189">
        <f>ROUND(I240*H240,2)</f>
        <v>0</v>
      </c>
      <c r="BL240" s="18" t="s">
        <v>195</v>
      </c>
      <c r="BM240" s="188" t="s">
        <v>2205</v>
      </c>
    </row>
    <row r="241" spans="1:65" s="2" customFormat="1" ht="19.2">
      <c r="A241" s="35"/>
      <c r="B241" s="36"/>
      <c r="C241" s="37"/>
      <c r="D241" s="190" t="s">
        <v>197</v>
      </c>
      <c r="E241" s="37"/>
      <c r="F241" s="191" t="s">
        <v>681</v>
      </c>
      <c r="G241" s="37"/>
      <c r="H241" s="37"/>
      <c r="I241" s="192"/>
      <c r="J241" s="37"/>
      <c r="K241" s="37"/>
      <c r="L241" s="40"/>
      <c r="M241" s="193"/>
      <c r="N241" s="194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197</v>
      </c>
      <c r="AU241" s="18" t="s">
        <v>86</v>
      </c>
    </row>
    <row r="242" spans="1:65" s="2" customFormat="1" ht="10.199999999999999">
      <c r="A242" s="35"/>
      <c r="B242" s="36"/>
      <c r="C242" s="37"/>
      <c r="D242" s="195" t="s">
        <v>199</v>
      </c>
      <c r="E242" s="37"/>
      <c r="F242" s="196" t="s">
        <v>682</v>
      </c>
      <c r="G242" s="37"/>
      <c r="H242" s="37"/>
      <c r="I242" s="192"/>
      <c r="J242" s="37"/>
      <c r="K242" s="37"/>
      <c r="L242" s="40"/>
      <c r="M242" s="193"/>
      <c r="N242" s="194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199</v>
      </c>
      <c r="AU242" s="18" t="s">
        <v>86</v>
      </c>
    </row>
    <row r="243" spans="1:65" s="2" customFormat="1" ht="24.15" customHeight="1">
      <c r="A243" s="35"/>
      <c r="B243" s="36"/>
      <c r="C243" s="176" t="s">
        <v>445</v>
      </c>
      <c r="D243" s="176" t="s">
        <v>191</v>
      </c>
      <c r="E243" s="177" t="s">
        <v>684</v>
      </c>
      <c r="F243" s="178" t="s">
        <v>685</v>
      </c>
      <c r="G243" s="179" t="s">
        <v>336</v>
      </c>
      <c r="H243" s="180">
        <v>522.17999999999995</v>
      </c>
      <c r="I243" s="181"/>
      <c r="J243" s="182">
        <f>ROUND(I243*H243,2)</f>
        <v>0</v>
      </c>
      <c r="K243" s="183"/>
      <c r="L243" s="40"/>
      <c r="M243" s="184" t="s">
        <v>19</v>
      </c>
      <c r="N243" s="185" t="s">
        <v>47</v>
      </c>
      <c r="O243" s="65"/>
      <c r="P243" s="186">
        <f>O243*H243</f>
        <v>0</v>
      </c>
      <c r="Q243" s="186">
        <v>0</v>
      </c>
      <c r="R243" s="186">
        <f>Q243*H243</f>
        <v>0</v>
      </c>
      <c r="S243" s="186">
        <v>0</v>
      </c>
      <c r="T243" s="18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8" t="s">
        <v>195</v>
      </c>
      <c r="AT243" s="188" t="s">
        <v>191</v>
      </c>
      <c r="AU243" s="188" t="s">
        <v>86</v>
      </c>
      <c r="AY243" s="18" t="s">
        <v>189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8" t="s">
        <v>84</v>
      </c>
      <c r="BK243" s="189">
        <f>ROUND(I243*H243,2)</f>
        <v>0</v>
      </c>
      <c r="BL243" s="18" t="s">
        <v>195</v>
      </c>
      <c r="BM243" s="188" t="s">
        <v>2206</v>
      </c>
    </row>
    <row r="244" spans="1:65" s="2" customFormat="1" ht="28.8">
      <c r="A244" s="35"/>
      <c r="B244" s="36"/>
      <c r="C244" s="37"/>
      <c r="D244" s="190" t="s">
        <v>197</v>
      </c>
      <c r="E244" s="37"/>
      <c r="F244" s="191" t="s">
        <v>687</v>
      </c>
      <c r="G244" s="37"/>
      <c r="H244" s="37"/>
      <c r="I244" s="192"/>
      <c r="J244" s="37"/>
      <c r="K244" s="37"/>
      <c r="L244" s="40"/>
      <c r="M244" s="193"/>
      <c r="N244" s="194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197</v>
      </c>
      <c r="AU244" s="18" t="s">
        <v>86</v>
      </c>
    </row>
    <row r="245" spans="1:65" s="2" customFormat="1" ht="10.199999999999999">
      <c r="A245" s="35"/>
      <c r="B245" s="36"/>
      <c r="C245" s="37"/>
      <c r="D245" s="195" t="s">
        <v>199</v>
      </c>
      <c r="E245" s="37"/>
      <c r="F245" s="196" t="s">
        <v>688</v>
      </c>
      <c r="G245" s="37"/>
      <c r="H245" s="37"/>
      <c r="I245" s="192"/>
      <c r="J245" s="37"/>
      <c r="K245" s="37"/>
      <c r="L245" s="40"/>
      <c r="M245" s="193"/>
      <c r="N245" s="194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199</v>
      </c>
      <c r="AU245" s="18" t="s">
        <v>86</v>
      </c>
    </row>
    <row r="246" spans="1:65" s="13" customFormat="1" ht="10.199999999999999">
      <c r="B246" s="197"/>
      <c r="C246" s="198"/>
      <c r="D246" s="190" t="s">
        <v>201</v>
      </c>
      <c r="E246" s="198"/>
      <c r="F246" s="200" t="s">
        <v>2207</v>
      </c>
      <c r="G246" s="198"/>
      <c r="H246" s="201">
        <v>522.17999999999995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201</v>
      </c>
      <c r="AU246" s="207" t="s">
        <v>86</v>
      </c>
      <c r="AV246" s="13" t="s">
        <v>86</v>
      </c>
      <c r="AW246" s="13" t="s">
        <v>4</v>
      </c>
      <c r="AX246" s="13" t="s">
        <v>84</v>
      </c>
      <c r="AY246" s="207" t="s">
        <v>189</v>
      </c>
    </row>
    <row r="247" spans="1:65" s="2" customFormat="1" ht="33" customHeight="1">
      <c r="A247" s="35"/>
      <c r="B247" s="36"/>
      <c r="C247" s="176" t="s">
        <v>449</v>
      </c>
      <c r="D247" s="176" t="s">
        <v>191</v>
      </c>
      <c r="E247" s="177" t="s">
        <v>2208</v>
      </c>
      <c r="F247" s="178" t="s">
        <v>2209</v>
      </c>
      <c r="G247" s="179" t="s">
        <v>336</v>
      </c>
      <c r="H247" s="180">
        <v>11.603999999999999</v>
      </c>
      <c r="I247" s="181"/>
      <c r="J247" s="182">
        <f>ROUND(I247*H247,2)</f>
        <v>0</v>
      </c>
      <c r="K247" s="183"/>
      <c r="L247" s="40"/>
      <c r="M247" s="184" t="s">
        <v>19</v>
      </c>
      <c r="N247" s="185" t="s">
        <v>47</v>
      </c>
      <c r="O247" s="65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8" t="s">
        <v>195</v>
      </c>
      <c r="AT247" s="188" t="s">
        <v>191</v>
      </c>
      <c r="AU247" s="188" t="s">
        <v>86</v>
      </c>
      <c r="AY247" s="18" t="s">
        <v>189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8" t="s">
        <v>84</v>
      </c>
      <c r="BK247" s="189">
        <f>ROUND(I247*H247,2)</f>
        <v>0</v>
      </c>
      <c r="BL247" s="18" t="s">
        <v>195</v>
      </c>
      <c r="BM247" s="188" t="s">
        <v>2210</v>
      </c>
    </row>
    <row r="248" spans="1:65" s="2" customFormat="1" ht="28.8">
      <c r="A248" s="35"/>
      <c r="B248" s="36"/>
      <c r="C248" s="37"/>
      <c r="D248" s="190" t="s">
        <v>197</v>
      </c>
      <c r="E248" s="37"/>
      <c r="F248" s="191" t="s">
        <v>2211</v>
      </c>
      <c r="G248" s="37"/>
      <c r="H248" s="37"/>
      <c r="I248" s="192"/>
      <c r="J248" s="37"/>
      <c r="K248" s="37"/>
      <c r="L248" s="40"/>
      <c r="M248" s="193"/>
      <c r="N248" s="194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197</v>
      </c>
      <c r="AU248" s="18" t="s">
        <v>86</v>
      </c>
    </row>
    <row r="249" spans="1:65" s="2" customFormat="1" ht="10.199999999999999">
      <c r="A249" s="35"/>
      <c r="B249" s="36"/>
      <c r="C249" s="37"/>
      <c r="D249" s="195" t="s">
        <v>199</v>
      </c>
      <c r="E249" s="37"/>
      <c r="F249" s="196" t="s">
        <v>2212</v>
      </c>
      <c r="G249" s="37"/>
      <c r="H249" s="37"/>
      <c r="I249" s="192"/>
      <c r="J249" s="37"/>
      <c r="K249" s="37"/>
      <c r="L249" s="40"/>
      <c r="M249" s="193"/>
      <c r="N249" s="194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199</v>
      </c>
      <c r="AU249" s="18" t="s">
        <v>86</v>
      </c>
    </row>
    <row r="250" spans="1:65" s="12" customFormat="1" ht="22.8" customHeight="1">
      <c r="B250" s="160"/>
      <c r="C250" s="161"/>
      <c r="D250" s="162" t="s">
        <v>75</v>
      </c>
      <c r="E250" s="174" t="s">
        <v>696</v>
      </c>
      <c r="F250" s="174" t="s">
        <v>697</v>
      </c>
      <c r="G250" s="161"/>
      <c r="H250" s="161"/>
      <c r="I250" s="164"/>
      <c r="J250" s="175">
        <f>BK250</f>
        <v>0</v>
      </c>
      <c r="K250" s="161"/>
      <c r="L250" s="166"/>
      <c r="M250" s="167"/>
      <c r="N250" s="168"/>
      <c r="O250" s="168"/>
      <c r="P250" s="169">
        <f>SUM(P251:P253)</f>
        <v>0</v>
      </c>
      <c r="Q250" s="168"/>
      <c r="R250" s="169">
        <f>SUM(R251:R253)</f>
        <v>0</v>
      </c>
      <c r="S250" s="168"/>
      <c r="T250" s="170">
        <f>SUM(T251:T253)</f>
        <v>0</v>
      </c>
      <c r="AR250" s="171" t="s">
        <v>84</v>
      </c>
      <c r="AT250" s="172" t="s">
        <v>75</v>
      </c>
      <c r="AU250" s="172" t="s">
        <v>84</v>
      </c>
      <c r="AY250" s="171" t="s">
        <v>189</v>
      </c>
      <c r="BK250" s="173">
        <f>SUM(BK251:BK253)</f>
        <v>0</v>
      </c>
    </row>
    <row r="251" spans="1:65" s="2" customFormat="1" ht="16.5" customHeight="1">
      <c r="A251" s="35"/>
      <c r="B251" s="36"/>
      <c r="C251" s="176" t="s">
        <v>455</v>
      </c>
      <c r="D251" s="176" t="s">
        <v>191</v>
      </c>
      <c r="E251" s="177" t="s">
        <v>2213</v>
      </c>
      <c r="F251" s="178" t="s">
        <v>2214</v>
      </c>
      <c r="G251" s="179" t="s">
        <v>336</v>
      </c>
      <c r="H251" s="180">
        <v>7.9130000000000003</v>
      </c>
      <c r="I251" s="181"/>
      <c r="J251" s="182">
        <f>ROUND(I251*H251,2)</f>
        <v>0</v>
      </c>
      <c r="K251" s="183"/>
      <c r="L251" s="40"/>
      <c r="M251" s="184" t="s">
        <v>19</v>
      </c>
      <c r="N251" s="185" t="s">
        <v>47</v>
      </c>
      <c r="O251" s="65"/>
      <c r="P251" s="186">
        <f>O251*H251</f>
        <v>0</v>
      </c>
      <c r="Q251" s="186">
        <v>0</v>
      </c>
      <c r="R251" s="186">
        <f>Q251*H251</f>
        <v>0</v>
      </c>
      <c r="S251" s="186">
        <v>0</v>
      </c>
      <c r="T251" s="18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8" t="s">
        <v>195</v>
      </c>
      <c r="AT251" s="188" t="s">
        <v>191</v>
      </c>
      <c r="AU251" s="188" t="s">
        <v>86</v>
      </c>
      <c r="AY251" s="18" t="s">
        <v>189</v>
      </c>
      <c r="BE251" s="189">
        <f>IF(N251="základní",J251,0)</f>
        <v>0</v>
      </c>
      <c r="BF251" s="189">
        <f>IF(N251="snížená",J251,0)</f>
        <v>0</v>
      </c>
      <c r="BG251" s="189">
        <f>IF(N251="zákl. přenesená",J251,0)</f>
        <v>0</v>
      </c>
      <c r="BH251" s="189">
        <f>IF(N251="sníž. přenesená",J251,0)</f>
        <v>0</v>
      </c>
      <c r="BI251" s="189">
        <f>IF(N251="nulová",J251,0)</f>
        <v>0</v>
      </c>
      <c r="BJ251" s="18" t="s">
        <v>84</v>
      </c>
      <c r="BK251" s="189">
        <f>ROUND(I251*H251,2)</f>
        <v>0</v>
      </c>
      <c r="BL251" s="18" t="s">
        <v>195</v>
      </c>
      <c r="BM251" s="188" t="s">
        <v>2215</v>
      </c>
    </row>
    <row r="252" spans="1:65" s="2" customFormat="1" ht="38.4">
      <c r="A252" s="35"/>
      <c r="B252" s="36"/>
      <c r="C252" s="37"/>
      <c r="D252" s="190" t="s">
        <v>197</v>
      </c>
      <c r="E252" s="37"/>
      <c r="F252" s="191" t="s">
        <v>2216</v>
      </c>
      <c r="G252" s="37"/>
      <c r="H252" s="37"/>
      <c r="I252" s="192"/>
      <c r="J252" s="37"/>
      <c r="K252" s="37"/>
      <c r="L252" s="40"/>
      <c r="M252" s="193"/>
      <c r="N252" s="194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197</v>
      </c>
      <c r="AU252" s="18" t="s">
        <v>86</v>
      </c>
    </row>
    <row r="253" spans="1:65" s="2" customFormat="1" ht="10.199999999999999">
      <c r="A253" s="35"/>
      <c r="B253" s="36"/>
      <c r="C253" s="37"/>
      <c r="D253" s="195" t="s">
        <v>199</v>
      </c>
      <c r="E253" s="37"/>
      <c r="F253" s="196" t="s">
        <v>2217</v>
      </c>
      <c r="G253" s="37"/>
      <c r="H253" s="37"/>
      <c r="I253" s="192"/>
      <c r="J253" s="37"/>
      <c r="K253" s="37"/>
      <c r="L253" s="40"/>
      <c r="M253" s="193"/>
      <c r="N253" s="194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199</v>
      </c>
      <c r="AU253" s="18" t="s">
        <v>86</v>
      </c>
    </row>
    <row r="254" spans="1:65" s="12" customFormat="1" ht="25.95" customHeight="1">
      <c r="B254" s="160"/>
      <c r="C254" s="161"/>
      <c r="D254" s="162" t="s">
        <v>75</v>
      </c>
      <c r="E254" s="163" t="s">
        <v>969</v>
      </c>
      <c r="F254" s="163" t="s">
        <v>970</v>
      </c>
      <c r="G254" s="161"/>
      <c r="H254" s="161"/>
      <c r="I254" s="164"/>
      <c r="J254" s="165">
        <f>BK254</f>
        <v>0</v>
      </c>
      <c r="K254" s="161"/>
      <c r="L254" s="166"/>
      <c r="M254" s="167"/>
      <c r="N254" s="168"/>
      <c r="O254" s="168"/>
      <c r="P254" s="169">
        <f>P255+P271+P281+P318+P355</f>
        <v>0</v>
      </c>
      <c r="Q254" s="168"/>
      <c r="R254" s="169">
        <f>R255+R271+R281+R318+R355</f>
        <v>0.18114160000000001</v>
      </c>
      <c r="S254" s="168"/>
      <c r="T254" s="170">
        <f>T255+T271+T281+T318+T355</f>
        <v>2.5384000000000001E-3</v>
      </c>
      <c r="AR254" s="171" t="s">
        <v>86</v>
      </c>
      <c r="AT254" s="172" t="s">
        <v>75</v>
      </c>
      <c r="AU254" s="172" t="s">
        <v>76</v>
      </c>
      <c r="AY254" s="171" t="s">
        <v>189</v>
      </c>
      <c r="BK254" s="173">
        <f>BK255+BK271+BK281+BK318+BK355</f>
        <v>0</v>
      </c>
    </row>
    <row r="255" spans="1:65" s="12" customFormat="1" ht="22.8" customHeight="1">
      <c r="B255" s="160"/>
      <c r="C255" s="161"/>
      <c r="D255" s="162" t="s">
        <v>75</v>
      </c>
      <c r="E255" s="174" t="s">
        <v>2218</v>
      </c>
      <c r="F255" s="174" t="s">
        <v>2219</v>
      </c>
      <c r="G255" s="161"/>
      <c r="H255" s="161"/>
      <c r="I255" s="164"/>
      <c r="J255" s="175">
        <f>BK255</f>
        <v>0</v>
      </c>
      <c r="K255" s="161"/>
      <c r="L255" s="166"/>
      <c r="M255" s="167"/>
      <c r="N255" s="168"/>
      <c r="O255" s="168"/>
      <c r="P255" s="169">
        <f>SUM(P256:P270)</f>
        <v>0</v>
      </c>
      <c r="Q255" s="168"/>
      <c r="R255" s="169">
        <f>SUM(R256:R270)</f>
        <v>5.5936000000000007E-3</v>
      </c>
      <c r="S255" s="168"/>
      <c r="T255" s="170">
        <f>SUM(T256:T270)</f>
        <v>2.5384000000000001E-3</v>
      </c>
      <c r="AR255" s="171" t="s">
        <v>86</v>
      </c>
      <c r="AT255" s="172" t="s">
        <v>75</v>
      </c>
      <c r="AU255" s="172" t="s">
        <v>84</v>
      </c>
      <c r="AY255" s="171" t="s">
        <v>189</v>
      </c>
      <c r="BK255" s="173">
        <f>SUM(BK256:BK270)</f>
        <v>0</v>
      </c>
    </row>
    <row r="256" spans="1:65" s="2" customFormat="1" ht="16.5" customHeight="1">
      <c r="A256" s="35"/>
      <c r="B256" s="36"/>
      <c r="C256" s="176" t="s">
        <v>459</v>
      </c>
      <c r="D256" s="176" t="s">
        <v>191</v>
      </c>
      <c r="E256" s="177" t="s">
        <v>2220</v>
      </c>
      <c r="F256" s="178" t="s">
        <v>2221</v>
      </c>
      <c r="G256" s="179" t="s">
        <v>210</v>
      </c>
      <c r="H256" s="180">
        <v>1.52</v>
      </c>
      <c r="I256" s="181"/>
      <c r="J256" s="182">
        <f>ROUND(I256*H256,2)</f>
        <v>0</v>
      </c>
      <c r="K256" s="183"/>
      <c r="L256" s="40"/>
      <c r="M256" s="184" t="s">
        <v>19</v>
      </c>
      <c r="N256" s="185" t="s">
        <v>47</v>
      </c>
      <c r="O256" s="65"/>
      <c r="P256" s="186">
        <f>O256*H256</f>
        <v>0</v>
      </c>
      <c r="Q256" s="186">
        <v>0</v>
      </c>
      <c r="R256" s="186">
        <f>Q256*H256</f>
        <v>0</v>
      </c>
      <c r="S256" s="186">
        <v>1.67E-3</v>
      </c>
      <c r="T256" s="187">
        <f>S256*H256</f>
        <v>2.5384000000000001E-3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8" t="s">
        <v>294</v>
      </c>
      <c r="AT256" s="188" t="s">
        <v>191</v>
      </c>
      <c r="AU256" s="188" t="s">
        <v>86</v>
      </c>
      <c r="AY256" s="18" t="s">
        <v>189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18" t="s">
        <v>84</v>
      </c>
      <c r="BK256" s="189">
        <f>ROUND(I256*H256,2)</f>
        <v>0</v>
      </c>
      <c r="BL256" s="18" t="s">
        <v>294</v>
      </c>
      <c r="BM256" s="188" t="s">
        <v>2222</v>
      </c>
    </row>
    <row r="257" spans="1:65" s="2" customFormat="1" ht="19.2">
      <c r="A257" s="35"/>
      <c r="B257" s="36"/>
      <c r="C257" s="37"/>
      <c r="D257" s="190" t="s">
        <v>197</v>
      </c>
      <c r="E257" s="37"/>
      <c r="F257" s="191" t="s">
        <v>2223</v>
      </c>
      <c r="G257" s="37"/>
      <c r="H257" s="37"/>
      <c r="I257" s="192"/>
      <c r="J257" s="37"/>
      <c r="K257" s="37"/>
      <c r="L257" s="40"/>
      <c r="M257" s="193"/>
      <c r="N257" s="194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197</v>
      </c>
      <c r="AU257" s="18" t="s">
        <v>86</v>
      </c>
    </row>
    <row r="258" spans="1:65" s="2" customFormat="1" ht="10.199999999999999">
      <c r="A258" s="35"/>
      <c r="B258" s="36"/>
      <c r="C258" s="37"/>
      <c r="D258" s="195" t="s">
        <v>199</v>
      </c>
      <c r="E258" s="37"/>
      <c r="F258" s="196" t="s">
        <v>2224</v>
      </c>
      <c r="G258" s="37"/>
      <c r="H258" s="37"/>
      <c r="I258" s="192"/>
      <c r="J258" s="37"/>
      <c r="K258" s="37"/>
      <c r="L258" s="40"/>
      <c r="M258" s="193"/>
      <c r="N258" s="194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199</v>
      </c>
      <c r="AU258" s="18" t="s">
        <v>86</v>
      </c>
    </row>
    <row r="259" spans="1:65" s="13" customFormat="1" ht="10.199999999999999">
      <c r="B259" s="197"/>
      <c r="C259" s="198"/>
      <c r="D259" s="190" t="s">
        <v>201</v>
      </c>
      <c r="E259" s="199" t="s">
        <v>19</v>
      </c>
      <c r="F259" s="200" t="s">
        <v>2225</v>
      </c>
      <c r="G259" s="198"/>
      <c r="H259" s="201">
        <v>1.52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201</v>
      </c>
      <c r="AU259" s="207" t="s">
        <v>86</v>
      </c>
      <c r="AV259" s="13" t="s">
        <v>86</v>
      </c>
      <c r="AW259" s="13" t="s">
        <v>37</v>
      </c>
      <c r="AX259" s="13" t="s">
        <v>84</v>
      </c>
      <c r="AY259" s="207" t="s">
        <v>189</v>
      </c>
    </row>
    <row r="260" spans="1:65" s="2" customFormat="1" ht="24.15" customHeight="1">
      <c r="A260" s="35"/>
      <c r="B260" s="36"/>
      <c r="C260" s="176" t="s">
        <v>465</v>
      </c>
      <c r="D260" s="176" t="s">
        <v>191</v>
      </c>
      <c r="E260" s="177" t="s">
        <v>2226</v>
      </c>
      <c r="F260" s="178" t="s">
        <v>2227</v>
      </c>
      <c r="G260" s="179" t="s">
        <v>210</v>
      </c>
      <c r="H260" s="180">
        <v>3.04</v>
      </c>
      <c r="I260" s="181"/>
      <c r="J260" s="182">
        <f>ROUND(I260*H260,2)</f>
        <v>0</v>
      </c>
      <c r="K260" s="183"/>
      <c r="L260" s="40"/>
      <c r="M260" s="184" t="s">
        <v>19</v>
      </c>
      <c r="N260" s="185" t="s">
        <v>47</v>
      </c>
      <c r="O260" s="65"/>
      <c r="P260" s="186">
        <f>O260*H260</f>
        <v>0</v>
      </c>
      <c r="Q260" s="186">
        <v>1.8400000000000001E-3</v>
      </c>
      <c r="R260" s="186">
        <f>Q260*H260</f>
        <v>5.5936000000000007E-3</v>
      </c>
      <c r="S260" s="186">
        <v>0</v>
      </c>
      <c r="T260" s="18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8" t="s">
        <v>294</v>
      </c>
      <c r="AT260" s="188" t="s">
        <v>191</v>
      </c>
      <c r="AU260" s="188" t="s">
        <v>86</v>
      </c>
      <c r="AY260" s="18" t="s">
        <v>189</v>
      </c>
      <c r="BE260" s="189">
        <f>IF(N260="základní",J260,0)</f>
        <v>0</v>
      </c>
      <c r="BF260" s="189">
        <f>IF(N260="snížená",J260,0)</f>
        <v>0</v>
      </c>
      <c r="BG260" s="189">
        <f>IF(N260="zákl. přenesená",J260,0)</f>
        <v>0</v>
      </c>
      <c r="BH260" s="189">
        <f>IF(N260="sníž. přenesená",J260,0)</f>
        <v>0</v>
      </c>
      <c r="BI260" s="189">
        <f>IF(N260="nulová",J260,0)</f>
        <v>0</v>
      </c>
      <c r="BJ260" s="18" t="s">
        <v>84</v>
      </c>
      <c r="BK260" s="189">
        <f>ROUND(I260*H260,2)</f>
        <v>0</v>
      </c>
      <c r="BL260" s="18" t="s">
        <v>294</v>
      </c>
      <c r="BM260" s="188" t="s">
        <v>2228</v>
      </c>
    </row>
    <row r="261" spans="1:65" s="2" customFormat="1" ht="19.2">
      <c r="A261" s="35"/>
      <c r="B261" s="36"/>
      <c r="C261" s="37"/>
      <c r="D261" s="190" t="s">
        <v>197</v>
      </c>
      <c r="E261" s="37"/>
      <c r="F261" s="191" t="s">
        <v>2229</v>
      </c>
      <c r="G261" s="37"/>
      <c r="H261" s="37"/>
      <c r="I261" s="192"/>
      <c r="J261" s="37"/>
      <c r="K261" s="37"/>
      <c r="L261" s="40"/>
      <c r="M261" s="193"/>
      <c r="N261" s="194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197</v>
      </c>
      <c r="AU261" s="18" t="s">
        <v>86</v>
      </c>
    </row>
    <row r="262" spans="1:65" s="2" customFormat="1" ht="10.199999999999999">
      <c r="A262" s="35"/>
      <c r="B262" s="36"/>
      <c r="C262" s="37"/>
      <c r="D262" s="195" t="s">
        <v>199</v>
      </c>
      <c r="E262" s="37"/>
      <c r="F262" s="196" t="s">
        <v>2230</v>
      </c>
      <c r="G262" s="37"/>
      <c r="H262" s="37"/>
      <c r="I262" s="192"/>
      <c r="J262" s="37"/>
      <c r="K262" s="37"/>
      <c r="L262" s="40"/>
      <c r="M262" s="193"/>
      <c r="N262" s="194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199</v>
      </c>
      <c r="AU262" s="18" t="s">
        <v>86</v>
      </c>
    </row>
    <row r="263" spans="1:65" s="13" customFormat="1" ht="10.199999999999999">
      <c r="B263" s="197"/>
      <c r="C263" s="198"/>
      <c r="D263" s="190" t="s">
        <v>201</v>
      </c>
      <c r="E263" s="199" t="s">
        <v>19</v>
      </c>
      <c r="F263" s="200" t="s">
        <v>2231</v>
      </c>
      <c r="G263" s="198"/>
      <c r="H263" s="201">
        <v>3.04</v>
      </c>
      <c r="I263" s="202"/>
      <c r="J263" s="198"/>
      <c r="K263" s="198"/>
      <c r="L263" s="203"/>
      <c r="M263" s="204"/>
      <c r="N263" s="205"/>
      <c r="O263" s="205"/>
      <c r="P263" s="205"/>
      <c r="Q263" s="205"/>
      <c r="R263" s="205"/>
      <c r="S263" s="205"/>
      <c r="T263" s="206"/>
      <c r="AT263" s="207" t="s">
        <v>201</v>
      </c>
      <c r="AU263" s="207" t="s">
        <v>86</v>
      </c>
      <c r="AV263" s="13" t="s">
        <v>86</v>
      </c>
      <c r="AW263" s="13" t="s">
        <v>37</v>
      </c>
      <c r="AX263" s="13" t="s">
        <v>84</v>
      </c>
      <c r="AY263" s="207" t="s">
        <v>189</v>
      </c>
    </row>
    <row r="264" spans="1:65" s="2" customFormat="1" ht="24.15" customHeight="1">
      <c r="A264" s="35"/>
      <c r="B264" s="36"/>
      <c r="C264" s="176" t="s">
        <v>469</v>
      </c>
      <c r="D264" s="176" t="s">
        <v>191</v>
      </c>
      <c r="E264" s="177" t="s">
        <v>2232</v>
      </c>
      <c r="F264" s="178" t="s">
        <v>2233</v>
      </c>
      <c r="G264" s="179" t="s">
        <v>194</v>
      </c>
      <c r="H264" s="180">
        <v>2</v>
      </c>
      <c r="I264" s="181"/>
      <c r="J264" s="182">
        <f>ROUND(I264*H264,2)</f>
        <v>0</v>
      </c>
      <c r="K264" s="183"/>
      <c r="L264" s="40"/>
      <c r="M264" s="184" t="s">
        <v>19</v>
      </c>
      <c r="N264" s="185" t="s">
        <v>47</v>
      </c>
      <c r="O264" s="65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8" t="s">
        <v>294</v>
      </c>
      <c r="AT264" s="188" t="s">
        <v>191</v>
      </c>
      <c r="AU264" s="188" t="s">
        <v>86</v>
      </c>
      <c r="AY264" s="18" t="s">
        <v>189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18" t="s">
        <v>84</v>
      </c>
      <c r="BK264" s="189">
        <f>ROUND(I264*H264,2)</f>
        <v>0</v>
      </c>
      <c r="BL264" s="18" t="s">
        <v>294</v>
      </c>
      <c r="BM264" s="188" t="s">
        <v>2234</v>
      </c>
    </row>
    <row r="265" spans="1:65" s="2" customFormat="1" ht="28.8">
      <c r="A265" s="35"/>
      <c r="B265" s="36"/>
      <c r="C265" s="37"/>
      <c r="D265" s="190" t="s">
        <v>197</v>
      </c>
      <c r="E265" s="37"/>
      <c r="F265" s="191" t="s">
        <v>2235</v>
      </c>
      <c r="G265" s="37"/>
      <c r="H265" s="37"/>
      <c r="I265" s="192"/>
      <c r="J265" s="37"/>
      <c r="K265" s="37"/>
      <c r="L265" s="40"/>
      <c r="M265" s="193"/>
      <c r="N265" s="194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197</v>
      </c>
      <c r="AU265" s="18" t="s">
        <v>86</v>
      </c>
    </row>
    <row r="266" spans="1:65" s="2" customFormat="1" ht="10.199999999999999">
      <c r="A266" s="35"/>
      <c r="B266" s="36"/>
      <c r="C266" s="37"/>
      <c r="D266" s="195" t="s">
        <v>199</v>
      </c>
      <c r="E266" s="37"/>
      <c r="F266" s="196" t="s">
        <v>2236</v>
      </c>
      <c r="G266" s="37"/>
      <c r="H266" s="37"/>
      <c r="I266" s="192"/>
      <c r="J266" s="37"/>
      <c r="K266" s="37"/>
      <c r="L266" s="40"/>
      <c r="M266" s="193"/>
      <c r="N266" s="194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199</v>
      </c>
      <c r="AU266" s="18" t="s">
        <v>86</v>
      </c>
    </row>
    <row r="267" spans="1:65" s="13" customFormat="1" ht="10.199999999999999">
      <c r="B267" s="197"/>
      <c r="C267" s="198"/>
      <c r="D267" s="190" t="s">
        <v>201</v>
      </c>
      <c r="E267" s="199" t="s">
        <v>19</v>
      </c>
      <c r="F267" s="200" t="s">
        <v>86</v>
      </c>
      <c r="G267" s="198"/>
      <c r="H267" s="201">
        <v>2</v>
      </c>
      <c r="I267" s="202"/>
      <c r="J267" s="198"/>
      <c r="K267" s="198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201</v>
      </c>
      <c r="AU267" s="207" t="s">
        <v>86</v>
      </c>
      <c r="AV267" s="13" t="s">
        <v>86</v>
      </c>
      <c r="AW267" s="13" t="s">
        <v>37</v>
      </c>
      <c r="AX267" s="13" t="s">
        <v>84</v>
      </c>
      <c r="AY267" s="207" t="s">
        <v>189</v>
      </c>
    </row>
    <row r="268" spans="1:65" s="2" customFormat="1" ht="24.15" customHeight="1">
      <c r="A268" s="35"/>
      <c r="B268" s="36"/>
      <c r="C268" s="176" t="s">
        <v>475</v>
      </c>
      <c r="D268" s="176" t="s">
        <v>191</v>
      </c>
      <c r="E268" s="177" t="s">
        <v>2237</v>
      </c>
      <c r="F268" s="178" t="s">
        <v>2238</v>
      </c>
      <c r="G268" s="179" t="s">
        <v>336</v>
      </c>
      <c r="H268" s="180">
        <v>6.0000000000000001E-3</v>
      </c>
      <c r="I268" s="181"/>
      <c r="J268" s="182">
        <f>ROUND(I268*H268,2)</f>
        <v>0</v>
      </c>
      <c r="K268" s="183"/>
      <c r="L268" s="40"/>
      <c r="M268" s="184" t="s">
        <v>19</v>
      </c>
      <c r="N268" s="185" t="s">
        <v>47</v>
      </c>
      <c r="O268" s="65"/>
      <c r="P268" s="186">
        <f>O268*H268</f>
        <v>0</v>
      </c>
      <c r="Q268" s="186">
        <v>0</v>
      </c>
      <c r="R268" s="186">
        <f>Q268*H268</f>
        <v>0</v>
      </c>
      <c r="S268" s="186">
        <v>0</v>
      </c>
      <c r="T268" s="18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8" t="s">
        <v>294</v>
      </c>
      <c r="AT268" s="188" t="s">
        <v>191</v>
      </c>
      <c r="AU268" s="188" t="s">
        <v>86</v>
      </c>
      <c r="AY268" s="18" t="s">
        <v>189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18" t="s">
        <v>84</v>
      </c>
      <c r="BK268" s="189">
        <f>ROUND(I268*H268,2)</f>
        <v>0</v>
      </c>
      <c r="BL268" s="18" t="s">
        <v>294</v>
      </c>
      <c r="BM268" s="188" t="s">
        <v>2239</v>
      </c>
    </row>
    <row r="269" spans="1:65" s="2" customFormat="1" ht="28.8">
      <c r="A269" s="35"/>
      <c r="B269" s="36"/>
      <c r="C269" s="37"/>
      <c r="D269" s="190" t="s">
        <v>197</v>
      </c>
      <c r="E269" s="37"/>
      <c r="F269" s="191" t="s">
        <v>2240</v>
      </c>
      <c r="G269" s="37"/>
      <c r="H269" s="37"/>
      <c r="I269" s="192"/>
      <c r="J269" s="37"/>
      <c r="K269" s="37"/>
      <c r="L269" s="40"/>
      <c r="M269" s="193"/>
      <c r="N269" s="194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197</v>
      </c>
      <c r="AU269" s="18" t="s">
        <v>86</v>
      </c>
    </row>
    <row r="270" spans="1:65" s="2" customFormat="1" ht="10.199999999999999">
      <c r="A270" s="35"/>
      <c r="B270" s="36"/>
      <c r="C270" s="37"/>
      <c r="D270" s="195" t="s">
        <v>199</v>
      </c>
      <c r="E270" s="37"/>
      <c r="F270" s="196" t="s">
        <v>2241</v>
      </c>
      <c r="G270" s="37"/>
      <c r="H270" s="37"/>
      <c r="I270" s="192"/>
      <c r="J270" s="37"/>
      <c r="K270" s="37"/>
      <c r="L270" s="40"/>
      <c r="M270" s="193"/>
      <c r="N270" s="194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199</v>
      </c>
      <c r="AU270" s="18" t="s">
        <v>86</v>
      </c>
    </row>
    <row r="271" spans="1:65" s="12" customFormat="1" ht="22.8" customHeight="1">
      <c r="B271" s="160"/>
      <c r="C271" s="161"/>
      <c r="D271" s="162" t="s">
        <v>75</v>
      </c>
      <c r="E271" s="174" t="s">
        <v>2242</v>
      </c>
      <c r="F271" s="174" t="s">
        <v>2243</v>
      </c>
      <c r="G271" s="161"/>
      <c r="H271" s="161"/>
      <c r="I271" s="164"/>
      <c r="J271" s="175">
        <f>BK271</f>
        <v>0</v>
      </c>
      <c r="K271" s="161"/>
      <c r="L271" s="166"/>
      <c r="M271" s="167"/>
      <c r="N271" s="168"/>
      <c r="O271" s="168"/>
      <c r="P271" s="169">
        <f>SUM(P272:P280)</f>
        <v>0</v>
      </c>
      <c r="Q271" s="168"/>
      <c r="R271" s="169">
        <f>SUM(R272:R280)</f>
        <v>4.0508000000000002E-2</v>
      </c>
      <c r="S271" s="168"/>
      <c r="T271" s="170">
        <f>SUM(T272:T280)</f>
        <v>0</v>
      </c>
      <c r="AR271" s="171" t="s">
        <v>86</v>
      </c>
      <c r="AT271" s="172" t="s">
        <v>75</v>
      </c>
      <c r="AU271" s="172" t="s">
        <v>84</v>
      </c>
      <c r="AY271" s="171" t="s">
        <v>189</v>
      </c>
      <c r="BK271" s="173">
        <f>SUM(BK272:BK280)</f>
        <v>0</v>
      </c>
    </row>
    <row r="272" spans="1:65" s="2" customFormat="1" ht="24.15" customHeight="1">
      <c r="A272" s="35"/>
      <c r="B272" s="36"/>
      <c r="C272" s="176" t="s">
        <v>479</v>
      </c>
      <c r="D272" s="176" t="s">
        <v>191</v>
      </c>
      <c r="E272" s="177" t="s">
        <v>2244</v>
      </c>
      <c r="F272" s="178" t="s">
        <v>2245</v>
      </c>
      <c r="G272" s="179" t="s">
        <v>230</v>
      </c>
      <c r="H272" s="180">
        <v>1.52</v>
      </c>
      <c r="I272" s="181"/>
      <c r="J272" s="182">
        <f>ROUND(I272*H272,2)</f>
        <v>0</v>
      </c>
      <c r="K272" s="183"/>
      <c r="L272" s="40"/>
      <c r="M272" s="184" t="s">
        <v>19</v>
      </c>
      <c r="N272" s="185" t="s">
        <v>47</v>
      </c>
      <c r="O272" s="65"/>
      <c r="P272" s="186">
        <f>O272*H272</f>
        <v>0</v>
      </c>
      <c r="Q272" s="186">
        <v>2.5999999999999998E-4</v>
      </c>
      <c r="R272" s="186">
        <f>Q272*H272</f>
        <v>3.9519999999999996E-4</v>
      </c>
      <c r="S272" s="186">
        <v>0</v>
      </c>
      <c r="T272" s="18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8" t="s">
        <v>294</v>
      </c>
      <c r="AT272" s="188" t="s">
        <v>191</v>
      </c>
      <c r="AU272" s="188" t="s">
        <v>86</v>
      </c>
      <c r="AY272" s="18" t="s">
        <v>189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18" t="s">
        <v>84</v>
      </c>
      <c r="BK272" s="189">
        <f>ROUND(I272*H272,2)</f>
        <v>0</v>
      </c>
      <c r="BL272" s="18" t="s">
        <v>294</v>
      </c>
      <c r="BM272" s="188" t="s">
        <v>2246</v>
      </c>
    </row>
    <row r="273" spans="1:65" s="2" customFormat="1" ht="19.2">
      <c r="A273" s="35"/>
      <c r="B273" s="36"/>
      <c r="C273" s="37"/>
      <c r="D273" s="190" t="s">
        <v>197</v>
      </c>
      <c r="E273" s="37"/>
      <c r="F273" s="191" t="s">
        <v>2247</v>
      </c>
      <c r="G273" s="37"/>
      <c r="H273" s="37"/>
      <c r="I273" s="192"/>
      <c r="J273" s="37"/>
      <c r="K273" s="37"/>
      <c r="L273" s="40"/>
      <c r="M273" s="193"/>
      <c r="N273" s="194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197</v>
      </c>
      <c r="AU273" s="18" t="s">
        <v>86</v>
      </c>
    </row>
    <row r="274" spans="1:65" s="2" customFormat="1" ht="10.199999999999999">
      <c r="A274" s="35"/>
      <c r="B274" s="36"/>
      <c r="C274" s="37"/>
      <c r="D274" s="195" t="s">
        <v>199</v>
      </c>
      <c r="E274" s="37"/>
      <c r="F274" s="196" t="s">
        <v>2248</v>
      </c>
      <c r="G274" s="37"/>
      <c r="H274" s="37"/>
      <c r="I274" s="192"/>
      <c r="J274" s="37"/>
      <c r="K274" s="37"/>
      <c r="L274" s="40"/>
      <c r="M274" s="193"/>
      <c r="N274" s="194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199</v>
      </c>
      <c r="AU274" s="18" t="s">
        <v>86</v>
      </c>
    </row>
    <row r="275" spans="1:65" s="13" customFormat="1" ht="10.199999999999999">
      <c r="B275" s="197"/>
      <c r="C275" s="198"/>
      <c r="D275" s="190" t="s">
        <v>201</v>
      </c>
      <c r="E275" s="199" t="s">
        <v>19</v>
      </c>
      <c r="F275" s="200" t="s">
        <v>2155</v>
      </c>
      <c r="G275" s="198"/>
      <c r="H275" s="201">
        <v>1.52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201</v>
      </c>
      <c r="AU275" s="207" t="s">
        <v>86</v>
      </c>
      <c r="AV275" s="13" t="s">
        <v>86</v>
      </c>
      <c r="AW275" s="13" t="s">
        <v>37</v>
      </c>
      <c r="AX275" s="13" t="s">
        <v>84</v>
      </c>
      <c r="AY275" s="207" t="s">
        <v>189</v>
      </c>
    </row>
    <row r="276" spans="1:65" s="2" customFormat="1" ht="24.15" customHeight="1">
      <c r="A276" s="35"/>
      <c r="B276" s="36"/>
      <c r="C276" s="208" t="s">
        <v>486</v>
      </c>
      <c r="D276" s="208" t="s">
        <v>269</v>
      </c>
      <c r="E276" s="209" t="s">
        <v>2249</v>
      </c>
      <c r="F276" s="210" t="s">
        <v>2250</v>
      </c>
      <c r="G276" s="211" t="s">
        <v>230</v>
      </c>
      <c r="H276" s="212">
        <v>1.52</v>
      </c>
      <c r="I276" s="213"/>
      <c r="J276" s="214">
        <f>ROUND(I276*H276,2)</f>
        <v>0</v>
      </c>
      <c r="K276" s="215"/>
      <c r="L276" s="216"/>
      <c r="M276" s="217" t="s">
        <v>19</v>
      </c>
      <c r="N276" s="218" t="s">
        <v>47</v>
      </c>
      <c r="O276" s="65"/>
      <c r="P276" s="186">
        <f>O276*H276</f>
        <v>0</v>
      </c>
      <c r="Q276" s="186">
        <v>2.639E-2</v>
      </c>
      <c r="R276" s="186">
        <f>Q276*H276</f>
        <v>4.0112800000000004E-2</v>
      </c>
      <c r="S276" s="186">
        <v>0</v>
      </c>
      <c r="T276" s="18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8" t="s">
        <v>400</v>
      </c>
      <c r="AT276" s="188" t="s">
        <v>269</v>
      </c>
      <c r="AU276" s="188" t="s">
        <v>86</v>
      </c>
      <c r="AY276" s="18" t="s">
        <v>189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8" t="s">
        <v>84</v>
      </c>
      <c r="BK276" s="189">
        <f>ROUND(I276*H276,2)</f>
        <v>0</v>
      </c>
      <c r="BL276" s="18" t="s">
        <v>294</v>
      </c>
      <c r="BM276" s="188" t="s">
        <v>2251</v>
      </c>
    </row>
    <row r="277" spans="1:65" s="2" customFormat="1" ht="19.2">
      <c r="A277" s="35"/>
      <c r="B277" s="36"/>
      <c r="C277" s="37"/>
      <c r="D277" s="190" t="s">
        <v>197</v>
      </c>
      <c r="E277" s="37"/>
      <c r="F277" s="191" t="s">
        <v>2250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197</v>
      </c>
      <c r="AU277" s="18" t="s">
        <v>86</v>
      </c>
    </row>
    <row r="278" spans="1:65" s="2" customFormat="1" ht="24.15" customHeight="1">
      <c r="A278" s="35"/>
      <c r="B278" s="36"/>
      <c r="C278" s="176" t="s">
        <v>493</v>
      </c>
      <c r="D278" s="176" t="s">
        <v>191</v>
      </c>
      <c r="E278" s="177" t="s">
        <v>2252</v>
      </c>
      <c r="F278" s="178" t="s">
        <v>2253</v>
      </c>
      <c r="G278" s="179" t="s">
        <v>336</v>
      </c>
      <c r="H278" s="180">
        <v>4.1000000000000002E-2</v>
      </c>
      <c r="I278" s="181"/>
      <c r="J278" s="182">
        <f>ROUND(I278*H278,2)</f>
        <v>0</v>
      </c>
      <c r="K278" s="183"/>
      <c r="L278" s="40"/>
      <c r="M278" s="184" t="s">
        <v>19</v>
      </c>
      <c r="N278" s="185" t="s">
        <v>47</v>
      </c>
      <c r="O278" s="65"/>
      <c r="P278" s="186">
        <f>O278*H278</f>
        <v>0</v>
      </c>
      <c r="Q278" s="186">
        <v>0</v>
      </c>
      <c r="R278" s="186">
        <f>Q278*H278</f>
        <v>0</v>
      </c>
      <c r="S278" s="186">
        <v>0</v>
      </c>
      <c r="T278" s="18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8" t="s">
        <v>294</v>
      </c>
      <c r="AT278" s="188" t="s">
        <v>191</v>
      </c>
      <c r="AU278" s="188" t="s">
        <v>86</v>
      </c>
      <c r="AY278" s="18" t="s">
        <v>189</v>
      </c>
      <c r="BE278" s="189">
        <f>IF(N278="základní",J278,0)</f>
        <v>0</v>
      </c>
      <c r="BF278" s="189">
        <f>IF(N278="snížená",J278,0)</f>
        <v>0</v>
      </c>
      <c r="BG278" s="189">
        <f>IF(N278="zákl. přenesená",J278,0)</f>
        <v>0</v>
      </c>
      <c r="BH278" s="189">
        <f>IF(N278="sníž. přenesená",J278,0)</f>
        <v>0</v>
      </c>
      <c r="BI278" s="189">
        <f>IF(N278="nulová",J278,0)</f>
        <v>0</v>
      </c>
      <c r="BJ278" s="18" t="s">
        <v>84</v>
      </c>
      <c r="BK278" s="189">
        <f>ROUND(I278*H278,2)</f>
        <v>0</v>
      </c>
      <c r="BL278" s="18" t="s">
        <v>294</v>
      </c>
      <c r="BM278" s="188" t="s">
        <v>2254</v>
      </c>
    </row>
    <row r="279" spans="1:65" s="2" customFormat="1" ht="28.8">
      <c r="A279" s="35"/>
      <c r="B279" s="36"/>
      <c r="C279" s="37"/>
      <c r="D279" s="190" t="s">
        <v>197</v>
      </c>
      <c r="E279" s="37"/>
      <c r="F279" s="191" t="s">
        <v>2255</v>
      </c>
      <c r="G279" s="37"/>
      <c r="H279" s="37"/>
      <c r="I279" s="192"/>
      <c r="J279" s="37"/>
      <c r="K279" s="37"/>
      <c r="L279" s="40"/>
      <c r="M279" s="193"/>
      <c r="N279" s="194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197</v>
      </c>
      <c r="AU279" s="18" t="s">
        <v>86</v>
      </c>
    </row>
    <row r="280" spans="1:65" s="2" customFormat="1" ht="10.199999999999999">
      <c r="A280" s="35"/>
      <c r="B280" s="36"/>
      <c r="C280" s="37"/>
      <c r="D280" s="195" t="s">
        <v>199</v>
      </c>
      <c r="E280" s="37"/>
      <c r="F280" s="196" t="s">
        <v>2256</v>
      </c>
      <c r="G280" s="37"/>
      <c r="H280" s="37"/>
      <c r="I280" s="192"/>
      <c r="J280" s="37"/>
      <c r="K280" s="37"/>
      <c r="L280" s="40"/>
      <c r="M280" s="193"/>
      <c r="N280" s="194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199</v>
      </c>
      <c r="AU280" s="18" t="s">
        <v>86</v>
      </c>
    </row>
    <row r="281" spans="1:65" s="12" customFormat="1" ht="22.8" customHeight="1">
      <c r="B281" s="160"/>
      <c r="C281" s="161"/>
      <c r="D281" s="162" t="s">
        <v>75</v>
      </c>
      <c r="E281" s="174" t="s">
        <v>2257</v>
      </c>
      <c r="F281" s="174" t="s">
        <v>2258</v>
      </c>
      <c r="G281" s="161"/>
      <c r="H281" s="161"/>
      <c r="I281" s="164"/>
      <c r="J281" s="175">
        <f>BK281</f>
        <v>0</v>
      </c>
      <c r="K281" s="161"/>
      <c r="L281" s="166"/>
      <c r="M281" s="167"/>
      <c r="N281" s="168"/>
      <c r="O281" s="168"/>
      <c r="P281" s="169">
        <f>SUM(P282:P317)</f>
        <v>0</v>
      </c>
      <c r="Q281" s="168"/>
      <c r="R281" s="169">
        <f>SUM(R282:R317)</f>
        <v>9.4564320000000021E-2</v>
      </c>
      <c r="S281" s="168"/>
      <c r="T281" s="170">
        <f>SUM(T282:T317)</f>
        <v>0</v>
      </c>
      <c r="AR281" s="171" t="s">
        <v>86</v>
      </c>
      <c r="AT281" s="172" t="s">
        <v>75</v>
      </c>
      <c r="AU281" s="172" t="s">
        <v>84</v>
      </c>
      <c r="AY281" s="171" t="s">
        <v>189</v>
      </c>
      <c r="BK281" s="173">
        <f>SUM(BK282:BK317)</f>
        <v>0</v>
      </c>
    </row>
    <row r="282" spans="1:65" s="2" customFormat="1" ht="24.15" customHeight="1">
      <c r="A282" s="35"/>
      <c r="B282" s="36"/>
      <c r="C282" s="176" t="s">
        <v>497</v>
      </c>
      <c r="D282" s="176" t="s">
        <v>191</v>
      </c>
      <c r="E282" s="177" t="s">
        <v>2259</v>
      </c>
      <c r="F282" s="178" t="s">
        <v>2260</v>
      </c>
      <c r="G282" s="179" t="s">
        <v>210</v>
      </c>
      <c r="H282" s="180">
        <v>1.5</v>
      </c>
      <c r="I282" s="181"/>
      <c r="J282" s="182">
        <f>ROUND(I282*H282,2)</f>
        <v>0</v>
      </c>
      <c r="K282" s="183"/>
      <c r="L282" s="40"/>
      <c r="M282" s="184" t="s">
        <v>19</v>
      </c>
      <c r="N282" s="185" t="s">
        <v>47</v>
      </c>
      <c r="O282" s="65"/>
      <c r="P282" s="186">
        <f>O282*H282</f>
        <v>0</v>
      </c>
      <c r="Q282" s="186">
        <v>0</v>
      </c>
      <c r="R282" s="186">
        <f>Q282*H282</f>
        <v>0</v>
      </c>
      <c r="S282" s="186">
        <v>0</v>
      </c>
      <c r="T282" s="18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8" t="s">
        <v>294</v>
      </c>
      <c r="AT282" s="188" t="s">
        <v>191</v>
      </c>
      <c r="AU282" s="188" t="s">
        <v>86</v>
      </c>
      <c r="AY282" s="18" t="s">
        <v>189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18" t="s">
        <v>84</v>
      </c>
      <c r="BK282" s="189">
        <f>ROUND(I282*H282,2)</f>
        <v>0</v>
      </c>
      <c r="BL282" s="18" t="s">
        <v>294</v>
      </c>
      <c r="BM282" s="188" t="s">
        <v>2261</v>
      </c>
    </row>
    <row r="283" spans="1:65" s="2" customFormat="1" ht="38.4">
      <c r="A283" s="35"/>
      <c r="B283" s="36"/>
      <c r="C283" s="37"/>
      <c r="D283" s="190" t="s">
        <v>197</v>
      </c>
      <c r="E283" s="37"/>
      <c r="F283" s="191" t="s">
        <v>2262</v>
      </c>
      <c r="G283" s="37"/>
      <c r="H283" s="37"/>
      <c r="I283" s="192"/>
      <c r="J283" s="37"/>
      <c r="K283" s="37"/>
      <c r="L283" s="40"/>
      <c r="M283" s="193"/>
      <c r="N283" s="194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197</v>
      </c>
      <c r="AU283" s="18" t="s">
        <v>86</v>
      </c>
    </row>
    <row r="284" spans="1:65" s="13" customFormat="1" ht="10.199999999999999">
      <c r="B284" s="197"/>
      <c r="C284" s="198"/>
      <c r="D284" s="190" t="s">
        <v>201</v>
      </c>
      <c r="E284" s="199" t="s">
        <v>19</v>
      </c>
      <c r="F284" s="200" t="s">
        <v>2263</v>
      </c>
      <c r="G284" s="198"/>
      <c r="H284" s="201">
        <v>1.5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201</v>
      </c>
      <c r="AU284" s="207" t="s">
        <v>86</v>
      </c>
      <c r="AV284" s="13" t="s">
        <v>86</v>
      </c>
      <c r="AW284" s="13" t="s">
        <v>37</v>
      </c>
      <c r="AX284" s="13" t="s">
        <v>84</v>
      </c>
      <c r="AY284" s="207" t="s">
        <v>189</v>
      </c>
    </row>
    <row r="285" spans="1:65" s="2" customFormat="1" ht="37.799999999999997" customHeight="1">
      <c r="A285" s="35"/>
      <c r="B285" s="36"/>
      <c r="C285" s="208" t="s">
        <v>502</v>
      </c>
      <c r="D285" s="208" t="s">
        <v>269</v>
      </c>
      <c r="E285" s="209" t="s">
        <v>2264</v>
      </c>
      <c r="F285" s="210" t="s">
        <v>2265</v>
      </c>
      <c r="G285" s="211" t="s">
        <v>194</v>
      </c>
      <c r="H285" s="212">
        <v>1.5</v>
      </c>
      <c r="I285" s="213"/>
      <c r="J285" s="214">
        <f>ROUND(I285*H285,2)</f>
        <v>0</v>
      </c>
      <c r="K285" s="215"/>
      <c r="L285" s="216"/>
      <c r="M285" s="217" t="s">
        <v>19</v>
      </c>
      <c r="N285" s="218" t="s">
        <v>47</v>
      </c>
      <c r="O285" s="65"/>
      <c r="P285" s="186">
        <f>O285*H285</f>
        <v>0</v>
      </c>
      <c r="Q285" s="186">
        <v>4.8000000000000001E-2</v>
      </c>
      <c r="R285" s="186">
        <f>Q285*H285</f>
        <v>7.2000000000000008E-2</v>
      </c>
      <c r="S285" s="186">
        <v>0</v>
      </c>
      <c r="T285" s="18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8" t="s">
        <v>400</v>
      </c>
      <c r="AT285" s="188" t="s">
        <v>269</v>
      </c>
      <c r="AU285" s="188" t="s">
        <v>86</v>
      </c>
      <c r="AY285" s="18" t="s">
        <v>189</v>
      </c>
      <c r="BE285" s="189">
        <f>IF(N285="základní",J285,0)</f>
        <v>0</v>
      </c>
      <c r="BF285" s="189">
        <f>IF(N285="snížená",J285,0)</f>
        <v>0</v>
      </c>
      <c r="BG285" s="189">
        <f>IF(N285="zákl. přenesená",J285,0)</f>
        <v>0</v>
      </c>
      <c r="BH285" s="189">
        <f>IF(N285="sníž. přenesená",J285,0)</f>
        <v>0</v>
      </c>
      <c r="BI285" s="189">
        <f>IF(N285="nulová",J285,0)</f>
        <v>0</v>
      </c>
      <c r="BJ285" s="18" t="s">
        <v>84</v>
      </c>
      <c r="BK285" s="189">
        <f>ROUND(I285*H285,2)</f>
        <v>0</v>
      </c>
      <c r="BL285" s="18" t="s">
        <v>294</v>
      </c>
      <c r="BM285" s="188" t="s">
        <v>2266</v>
      </c>
    </row>
    <row r="286" spans="1:65" s="2" customFormat="1" ht="19.2">
      <c r="A286" s="35"/>
      <c r="B286" s="36"/>
      <c r="C286" s="37"/>
      <c r="D286" s="190" t="s">
        <v>197</v>
      </c>
      <c r="E286" s="37"/>
      <c r="F286" s="191" t="s">
        <v>2267</v>
      </c>
      <c r="G286" s="37"/>
      <c r="H286" s="37"/>
      <c r="I286" s="192"/>
      <c r="J286" s="37"/>
      <c r="K286" s="37"/>
      <c r="L286" s="40"/>
      <c r="M286" s="193"/>
      <c r="N286" s="194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197</v>
      </c>
      <c r="AU286" s="18" t="s">
        <v>86</v>
      </c>
    </row>
    <row r="287" spans="1:65" s="2" customFormat="1" ht="24.15" customHeight="1">
      <c r="A287" s="35"/>
      <c r="B287" s="36"/>
      <c r="C287" s="176" t="s">
        <v>506</v>
      </c>
      <c r="D287" s="176" t="s">
        <v>191</v>
      </c>
      <c r="E287" s="177" t="s">
        <v>2268</v>
      </c>
      <c r="F287" s="178" t="s">
        <v>2269</v>
      </c>
      <c r="G287" s="179" t="s">
        <v>210</v>
      </c>
      <c r="H287" s="180">
        <v>8.1</v>
      </c>
      <c r="I287" s="181"/>
      <c r="J287" s="182">
        <f>ROUND(I287*H287,2)</f>
        <v>0</v>
      </c>
      <c r="K287" s="183"/>
      <c r="L287" s="40"/>
      <c r="M287" s="184" t="s">
        <v>19</v>
      </c>
      <c r="N287" s="185" t="s">
        <v>47</v>
      </c>
      <c r="O287" s="65"/>
      <c r="P287" s="186">
        <f>O287*H287</f>
        <v>0</v>
      </c>
      <c r="Q287" s="186">
        <v>0</v>
      </c>
      <c r="R287" s="186">
        <f>Q287*H287</f>
        <v>0</v>
      </c>
      <c r="S287" s="186">
        <v>0</v>
      </c>
      <c r="T287" s="18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8" t="s">
        <v>294</v>
      </c>
      <c r="AT287" s="188" t="s">
        <v>191</v>
      </c>
      <c r="AU287" s="188" t="s">
        <v>86</v>
      </c>
      <c r="AY287" s="18" t="s">
        <v>189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8" t="s">
        <v>84</v>
      </c>
      <c r="BK287" s="189">
        <f>ROUND(I287*H287,2)</f>
        <v>0</v>
      </c>
      <c r="BL287" s="18" t="s">
        <v>294</v>
      </c>
      <c r="BM287" s="188" t="s">
        <v>2270</v>
      </c>
    </row>
    <row r="288" spans="1:65" s="2" customFormat="1" ht="19.2">
      <c r="A288" s="35"/>
      <c r="B288" s="36"/>
      <c r="C288" s="37"/>
      <c r="D288" s="190" t="s">
        <v>197</v>
      </c>
      <c r="E288" s="37"/>
      <c r="F288" s="191" t="s">
        <v>2271</v>
      </c>
      <c r="G288" s="37"/>
      <c r="H288" s="37"/>
      <c r="I288" s="192"/>
      <c r="J288" s="37"/>
      <c r="K288" s="37"/>
      <c r="L288" s="40"/>
      <c r="M288" s="193"/>
      <c r="N288" s="194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197</v>
      </c>
      <c r="AU288" s="18" t="s">
        <v>86</v>
      </c>
    </row>
    <row r="289" spans="1:65" s="2" customFormat="1" ht="10.199999999999999">
      <c r="A289" s="35"/>
      <c r="B289" s="36"/>
      <c r="C289" s="37"/>
      <c r="D289" s="195" t="s">
        <v>199</v>
      </c>
      <c r="E289" s="37"/>
      <c r="F289" s="196" t="s">
        <v>2272</v>
      </c>
      <c r="G289" s="37"/>
      <c r="H289" s="37"/>
      <c r="I289" s="192"/>
      <c r="J289" s="37"/>
      <c r="K289" s="37"/>
      <c r="L289" s="40"/>
      <c r="M289" s="193"/>
      <c r="N289" s="194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199</v>
      </c>
      <c r="AU289" s="18" t="s">
        <v>86</v>
      </c>
    </row>
    <row r="290" spans="1:65" s="13" customFormat="1" ht="10.199999999999999">
      <c r="B290" s="197"/>
      <c r="C290" s="198"/>
      <c r="D290" s="190" t="s">
        <v>201</v>
      </c>
      <c r="E290" s="199" t="s">
        <v>19</v>
      </c>
      <c r="F290" s="200" t="s">
        <v>2273</v>
      </c>
      <c r="G290" s="198"/>
      <c r="H290" s="201">
        <v>8.1</v>
      </c>
      <c r="I290" s="202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201</v>
      </c>
      <c r="AU290" s="207" t="s">
        <v>86</v>
      </c>
      <c r="AV290" s="13" t="s">
        <v>86</v>
      </c>
      <c r="AW290" s="13" t="s">
        <v>37</v>
      </c>
      <c r="AX290" s="13" t="s">
        <v>84</v>
      </c>
      <c r="AY290" s="207" t="s">
        <v>189</v>
      </c>
    </row>
    <row r="291" spans="1:65" s="2" customFormat="1" ht="24.15" customHeight="1">
      <c r="A291" s="35"/>
      <c r="B291" s="36"/>
      <c r="C291" s="208" t="s">
        <v>510</v>
      </c>
      <c r="D291" s="208" t="s">
        <v>269</v>
      </c>
      <c r="E291" s="209" t="s">
        <v>2274</v>
      </c>
      <c r="F291" s="210" t="s">
        <v>2275</v>
      </c>
      <c r="G291" s="211" t="s">
        <v>210</v>
      </c>
      <c r="H291" s="212">
        <v>8.1</v>
      </c>
      <c r="I291" s="213"/>
      <c r="J291" s="214">
        <f>ROUND(I291*H291,2)</f>
        <v>0</v>
      </c>
      <c r="K291" s="215"/>
      <c r="L291" s="216"/>
      <c r="M291" s="217" t="s">
        <v>19</v>
      </c>
      <c r="N291" s="218" t="s">
        <v>47</v>
      </c>
      <c r="O291" s="65"/>
      <c r="P291" s="186">
        <f>O291*H291</f>
        <v>0</v>
      </c>
      <c r="Q291" s="186">
        <v>0</v>
      </c>
      <c r="R291" s="186">
        <f>Q291*H291</f>
        <v>0</v>
      </c>
      <c r="S291" s="186">
        <v>0</v>
      </c>
      <c r="T291" s="18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8" t="s">
        <v>400</v>
      </c>
      <c r="AT291" s="188" t="s">
        <v>269</v>
      </c>
      <c r="AU291" s="188" t="s">
        <v>86</v>
      </c>
      <c r="AY291" s="18" t="s">
        <v>189</v>
      </c>
      <c r="BE291" s="189">
        <f>IF(N291="základní",J291,0)</f>
        <v>0</v>
      </c>
      <c r="BF291" s="189">
        <f>IF(N291="snížená",J291,0)</f>
        <v>0</v>
      </c>
      <c r="BG291" s="189">
        <f>IF(N291="zákl. přenesená",J291,0)</f>
        <v>0</v>
      </c>
      <c r="BH291" s="189">
        <f>IF(N291="sníž. přenesená",J291,0)</f>
        <v>0</v>
      </c>
      <c r="BI291" s="189">
        <f>IF(N291="nulová",J291,0)</f>
        <v>0</v>
      </c>
      <c r="BJ291" s="18" t="s">
        <v>84</v>
      </c>
      <c r="BK291" s="189">
        <f>ROUND(I291*H291,2)</f>
        <v>0</v>
      </c>
      <c r="BL291" s="18" t="s">
        <v>294</v>
      </c>
      <c r="BM291" s="188" t="s">
        <v>2276</v>
      </c>
    </row>
    <row r="292" spans="1:65" s="2" customFormat="1" ht="19.2">
      <c r="A292" s="35"/>
      <c r="B292" s="36"/>
      <c r="C292" s="37"/>
      <c r="D292" s="190" t="s">
        <v>197</v>
      </c>
      <c r="E292" s="37"/>
      <c r="F292" s="191" t="s">
        <v>2275</v>
      </c>
      <c r="G292" s="37"/>
      <c r="H292" s="37"/>
      <c r="I292" s="192"/>
      <c r="J292" s="37"/>
      <c r="K292" s="37"/>
      <c r="L292" s="40"/>
      <c r="M292" s="193"/>
      <c r="N292" s="194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197</v>
      </c>
      <c r="AU292" s="18" t="s">
        <v>86</v>
      </c>
    </row>
    <row r="293" spans="1:65" s="2" customFormat="1" ht="21.75" customHeight="1">
      <c r="A293" s="35"/>
      <c r="B293" s="36"/>
      <c r="C293" s="176" t="s">
        <v>514</v>
      </c>
      <c r="D293" s="176" t="s">
        <v>191</v>
      </c>
      <c r="E293" s="177" t="s">
        <v>2277</v>
      </c>
      <c r="F293" s="178" t="s">
        <v>2278</v>
      </c>
      <c r="G293" s="179" t="s">
        <v>194</v>
      </c>
      <c r="H293" s="180">
        <v>2</v>
      </c>
      <c r="I293" s="181"/>
      <c r="J293" s="182">
        <f>ROUND(I293*H293,2)</f>
        <v>0</v>
      </c>
      <c r="K293" s="183"/>
      <c r="L293" s="40"/>
      <c r="M293" s="184" t="s">
        <v>19</v>
      </c>
      <c r="N293" s="185" t="s">
        <v>47</v>
      </c>
      <c r="O293" s="65"/>
      <c r="P293" s="186">
        <f>O293*H293</f>
        <v>0</v>
      </c>
      <c r="Q293" s="186">
        <v>1.4999999999999999E-4</v>
      </c>
      <c r="R293" s="186">
        <f>Q293*H293</f>
        <v>2.9999999999999997E-4</v>
      </c>
      <c r="S293" s="186">
        <v>0</v>
      </c>
      <c r="T293" s="18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8" t="s">
        <v>294</v>
      </c>
      <c r="AT293" s="188" t="s">
        <v>191</v>
      </c>
      <c r="AU293" s="188" t="s">
        <v>86</v>
      </c>
      <c r="AY293" s="18" t="s">
        <v>189</v>
      </c>
      <c r="BE293" s="189">
        <f>IF(N293="základní",J293,0)</f>
        <v>0</v>
      </c>
      <c r="BF293" s="189">
        <f>IF(N293="snížená",J293,0)</f>
        <v>0</v>
      </c>
      <c r="BG293" s="189">
        <f>IF(N293="zákl. přenesená",J293,0)</f>
        <v>0</v>
      </c>
      <c r="BH293" s="189">
        <f>IF(N293="sníž. přenesená",J293,0)</f>
        <v>0</v>
      </c>
      <c r="BI293" s="189">
        <f>IF(N293="nulová",J293,0)</f>
        <v>0</v>
      </c>
      <c r="BJ293" s="18" t="s">
        <v>84</v>
      </c>
      <c r="BK293" s="189">
        <f>ROUND(I293*H293,2)</f>
        <v>0</v>
      </c>
      <c r="BL293" s="18" t="s">
        <v>294</v>
      </c>
      <c r="BM293" s="188" t="s">
        <v>2279</v>
      </c>
    </row>
    <row r="294" spans="1:65" s="2" customFormat="1" ht="28.8">
      <c r="A294" s="35"/>
      <c r="B294" s="36"/>
      <c r="C294" s="37"/>
      <c r="D294" s="190" t="s">
        <v>197</v>
      </c>
      <c r="E294" s="37"/>
      <c r="F294" s="191" t="s">
        <v>2280</v>
      </c>
      <c r="G294" s="37"/>
      <c r="H294" s="37"/>
      <c r="I294" s="192"/>
      <c r="J294" s="37"/>
      <c r="K294" s="37"/>
      <c r="L294" s="40"/>
      <c r="M294" s="193"/>
      <c r="N294" s="194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197</v>
      </c>
      <c r="AU294" s="18" t="s">
        <v>86</v>
      </c>
    </row>
    <row r="295" spans="1:65" s="2" customFormat="1" ht="10.199999999999999">
      <c r="A295" s="35"/>
      <c r="B295" s="36"/>
      <c r="C295" s="37"/>
      <c r="D295" s="195" t="s">
        <v>199</v>
      </c>
      <c r="E295" s="37"/>
      <c r="F295" s="196" t="s">
        <v>2281</v>
      </c>
      <c r="G295" s="37"/>
      <c r="H295" s="37"/>
      <c r="I295" s="192"/>
      <c r="J295" s="37"/>
      <c r="K295" s="37"/>
      <c r="L295" s="40"/>
      <c r="M295" s="193"/>
      <c r="N295" s="194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199</v>
      </c>
      <c r="AU295" s="18" t="s">
        <v>86</v>
      </c>
    </row>
    <row r="296" spans="1:65" s="13" customFormat="1" ht="10.199999999999999">
      <c r="B296" s="197"/>
      <c r="C296" s="198"/>
      <c r="D296" s="190" t="s">
        <v>201</v>
      </c>
      <c r="E296" s="199" t="s">
        <v>19</v>
      </c>
      <c r="F296" s="200" t="s">
        <v>86</v>
      </c>
      <c r="G296" s="198"/>
      <c r="H296" s="201">
        <v>2</v>
      </c>
      <c r="I296" s="202"/>
      <c r="J296" s="198"/>
      <c r="K296" s="198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201</v>
      </c>
      <c r="AU296" s="207" t="s">
        <v>86</v>
      </c>
      <c r="AV296" s="13" t="s">
        <v>86</v>
      </c>
      <c r="AW296" s="13" t="s">
        <v>37</v>
      </c>
      <c r="AX296" s="13" t="s">
        <v>84</v>
      </c>
      <c r="AY296" s="207" t="s">
        <v>189</v>
      </c>
    </row>
    <row r="297" spans="1:65" s="2" customFormat="1" ht="16.5" customHeight="1">
      <c r="A297" s="35"/>
      <c r="B297" s="36"/>
      <c r="C297" s="176" t="s">
        <v>520</v>
      </c>
      <c r="D297" s="176" t="s">
        <v>191</v>
      </c>
      <c r="E297" s="177" t="s">
        <v>2282</v>
      </c>
      <c r="F297" s="178" t="s">
        <v>2283</v>
      </c>
      <c r="G297" s="179" t="s">
        <v>230</v>
      </c>
      <c r="H297" s="180">
        <v>2.0640000000000001</v>
      </c>
      <c r="I297" s="181"/>
      <c r="J297" s="182">
        <f>ROUND(I297*H297,2)</f>
        <v>0</v>
      </c>
      <c r="K297" s="183"/>
      <c r="L297" s="40"/>
      <c r="M297" s="184" t="s">
        <v>19</v>
      </c>
      <c r="N297" s="185" t="s">
        <v>47</v>
      </c>
      <c r="O297" s="65"/>
      <c r="P297" s="186">
        <f>O297*H297</f>
        <v>0</v>
      </c>
      <c r="Q297" s="186">
        <v>3.8000000000000002E-4</v>
      </c>
      <c r="R297" s="186">
        <f>Q297*H297</f>
        <v>7.8432000000000003E-4</v>
      </c>
      <c r="S297" s="186">
        <v>0</v>
      </c>
      <c r="T297" s="18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8" t="s">
        <v>294</v>
      </c>
      <c r="AT297" s="188" t="s">
        <v>191</v>
      </c>
      <c r="AU297" s="188" t="s">
        <v>86</v>
      </c>
      <c r="AY297" s="18" t="s">
        <v>189</v>
      </c>
      <c r="BE297" s="189">
        <f>IF(N297="základní",J297,0)</f>
        <v>0</v>
      </c>
      <c r="BF297" s="189">
        <f>IF(N297="snížená",J297,0)</f>
        <v>0</v>
      </c>
      <c r="BG297" s="189">
        <f>IF(N297="zákl. přenesená",J297,0)</f>
        <v>0</v>
      </c>
      <c r="BH297" s="189">
        <f>IF(N297="sníž. přenesená",J297,0)</f>
        <v>0</v>
      </c>
      <c r="BI297" s="189">
        <f>IF(N297="nulová",J297,0)</f>
        <v>0</v>
      </c>
      <c r="BJ297" s="18" t="s">
        <v>84</v>
      </c>
      <c r="BK297" s="189">
        <f>ROUND(I297*H297,2)</f>
        <v>0</v>
      </c>
      <c r="BL297" s="18" t="s">
        <v>294</v>
      </c>
      <c r="BM297" s="188" t="s">
        <v>2284</v>
      </c>
    </row>
    <row r="298" spans="1:65" s="2" customFormat="1" ht="10.199999999999999">
      <c r="A298" s="35"/>
      <c r="B298" s="36"/>
      <c r="C298" s="37"/>
      <c r="D298" s="190" t="s">
        <v>197</v>
      </c>
      <c r="E298" s="37"/>
      <c r="F298" s="191" t="s">
        <v>2285</v>
      </c>
      <c r="G298" s="37"/>
      <c r="H298" s="37"/>
      <c r="I298" s="192"/>
      <c r="J298" s="37"/>
      <c r="K298" s="37"/>
      <c r="L298" s="40"/>
      <c r="M298" s="193"/>
      <c r="N298" s="194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197</v>
      </c>
      <c r="AU298" s="18" t="s">
        <v>86</v>
      </c>
    </row>
    <row r="299" spans="1:65" s="2" customFormat="1" ht="10.199999999999999">
      <c r="A299" s="35"/>
      <c r="B299" s="36"/>
      <c r="C299" s="37"/>
      <c r="D299" s="195" t="s">
        <v>199</v>
      </c>
      <c r="E299" s="37"/>
      <c r="F299" s="196" t="s">
        <v>2286</v>
      </c>
      <c r="G299" s="37"/>
      <c r="H299" s="37"/>
      <c r="I299" s="192"/>
      <c r="J299" s="37"/>
      <c r="K299" s="37"/>
      <c r="L299" s="40"/>
      <c r="M299" s="193"/>
      <c r="N299" s="194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199</v>
      </c>
      <c r="AU299" s="18" t="s">
        <v>86</v>
      </c>
    </row>
    <row r="300" spans="1:65" s="13" customFormat="1" ht="10.199999999999999">
      <c r="B300" s="197"/>
      <c r="C300" s="198"/>
      <c r="D300" s="190" t="s">
        <v>201</v>
      </c>
      <c r="E300" s="199" t="s">
        <v>19</v>
      </c>
      <c r="F300" s="200" t="s">
        <v>2287</v>
      </c>
      <c r="G300" s="198"/>
      <c r="H300" s="201">
        <v>2.0640000000000001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201</v>
      </c>
      <c r="AU300" s="207" t="s">
        <v>86</v>
      </c>
      <c r="AV300" s="13" t="s">
        <v>86</v>
      </c>
      <c r="AW300" s="13" t="s">
        <v>37</v>
      </c>
      <c r="AX300" s="13" t="s">
        <v>84</v>
      </c>
      <c r="AY300" s="207" t="s">
        <v>189</v>
      </c>
    </row>
    <row r="301" spans="1:65" s="2" customFormat="1" ht="16.5" customHeight="1">
      <c r="A301" s="35"/>
      <c r="B301" s="36"/>
      <c r="C301" s="208" t="s">
        <v>524</v>
      </c>
      <c r="D301" s="208" t="s">
        <v>269</v>
      </c>
      <c r="E301" s="209" t="s">
        <v>2288</v>
      </c>
      <c r="F301" s="210" t="s">
        <v>2289</v>
      </c>
      <c r="G301" s="211" t="s">
        <v>230</v>
      </c>
      <c r="H301" s="212">
        <v>2.0640000000000001</v>
      </c>
      <c r="I301" s="213"/>
      <c r="J301" s="214">
        <f>ROUND(I301*H301,2)</f>
        <v>0</v>
      </c>
      <c r="K301" s="215"/>
      <c r="L301" s="216"/>
      <c r="M301" s="217" t="s">
        <v>19</v>
      </c>
      <c r="N301" s="218" t="s">
        <v>47</v>
      </c>
      <c r="O301" s="65"/>
      <c r="P301" s="186">
        <f>O301*H301</f>
        <v>0</v>
      </c>
      <c r="Q301" s="186">
        <v>0.01</v>
      </c>
      <c r="R301" s="186">
        <f>Q301*H301</f>
        <v>2.0640000000000002E-2</v>
      </c>
      <c r="S301" s="186">
        <v>0</v>
      </c>
      <c r="T301" s="18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8" t="s">
        <v>400</v>
      </c>
      <c r="AT301" s="188" t="s">
        <v>269</v>
      </c>
      <c r="AU301" s="188" t="s">
        <v>86</v>
      </c>
      <c r="AY301" s="18" t="s">
        <v>189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8" t="s">
        <v>84</v>
      </c>
      <c r="BK301" s="189">
        <f>ROUND(I301*H301,2)</f>
        <v>0</v>
      </c>
      <c r="BL301" s="18" t="s">
        <v>294</v>
      </c>
      <c r="BM301" s="188" t="s">
        <v>2290</v>
      </c>
    </row>
    <row r="302" spans="1:65" s="2" customFormat="1" ht="10.199999999999999">
      <c r="A302" s="35"/>
      <c r="B302" s="36"/>
      <c r="C302" s="37"/>
      <c r="D302" s="190" t="s">
        <v>197</v>
      </c>
      <c r="E302" s="37"/>
      <c r="F302" s="191" t="s">
        <v>2289</v>
      </c>
      <c r="G302" s="37"/>
      <c r="H302" s="37"/>
      <c r="I302" s="192"/>
      <c r="J302" s="37"/>
      <c r="K302" s="37"/>
      <c r="L302" s="40"/>
      <c r="M302" s="193"/>
      <c r="N302" s="194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197</v>
      </c>
      <c r="AU302" s="18" t="s">
        <v>86</v>
      </c>
    </row>
    <row r="303" spans="1:65" s="2" customFormat="1" ht="24.15" customHeight="1">
      <c r="A303" s="35"/>
      <c r="B303" s="36"/>
      <c r="C303" s="176" t="s">
        <v>529</v>
      </c>
      <c r="D303" s="176" t="s">
        <v>191</v>
      </c>
      <c r="E303" s="177" t="s">
        <v>2291</v>
      </c>
      <c r="F303" s="178" t="s">
        <v>2292</v>
      </c>
      <c r="G303" s="179" t="s">
        <v>194</v>
      </c>
      <c r="H303" s="180">
        <v>3</v>
      </c>
      <c r="I303" s="181"/>
      <c r="J303" s="182">
        <f>ROUND(I303*H303,2)</f>
        <v>0</v>
      </c>
      <c r="K303" s="183"/>
      <c r="L303" s="40"/>
      <c r="M303" s="184" t="s">
        <v>19</v>
      </c>
      <c r="N303" s="185" t="s">
        <v>47</v>
      </c>
      <c r="O303" s="65"/>
      <c r="P303" s="186">
        <f>O303*H303</f>
        <v>0</v>
      </c>
      <c r="Q303" s="186">
        <v>0</v>
      </c>
      <c r="R303" s="186">
        <f>Q303*H303</f>
        <v>0</v>
      </c>
      <c r="S303" s="186">
        <v>0</v>
      </c>
      <c r="T303" s="18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8" t="s">
        <v>294</v>
      </c>
      <c r="AT303" s="188" t="s">
        <v>191</v>
      </c>
      <c r="AU303" s="188" t="s">
        <v>86</v>
      </c>
      <c r="AY303" s="18" t="s">
        <v>189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18" t="s">
        <v>84</v>
      </c>
      <c r="BK303" s="189">
        <f>ROUND(I303*H303,2)</f>
        <v>0</v>
      </c>
      <c r="BL303" s="18" t="s">
        <v>294</v>
      </c>
      <c r="BM303" s="188" t="s">
        <v>2293</v>
      </c>
    </row>
    <row r="304" spans="1:65" s="2" customFormat="1" ht="19.2">
      <c r="A304" s="35"/>
      <c r="B304" s="36"/>
      <c r="C304" s="37"/>
      <c r="D304" s="190" t="s">
        <v>197</v>
      </c>
      <c r="E304" s="37"/>
      <c r="F304" s="191" t="s">
        <v>2294</v>
      </c>
      <c r="G304" s="37"/>
      <c r="H304" s="37"/>
      <c r="I304" s="192"/>
      <c r="J304" s="37"/>
      <c r="K304" s="37"/>
      <c r="L304" s="40"/>
      <c r="M304" s="193"/>
      <c r="N304" s="194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197</v>
      </c>
      <c r="AU304" s="18" t="s">
        <v>86</v>
      </c>
    </row>
    <row r="305" spans="1:65" s="2" customFormat="1" ht="10.199999999999999">
      <c r="A305" s="35"/>
      <c r="B305" s="36"/>
      <c r="C305" s="37"/>
      <c r="D305" s="195" t="s">
        <v>199</v>
      </c>
      <c r="E305" s="37"/>
      <c r="F305" s="196" t="s">
        <v>2295</v>
      </c>
      <c r="G305" s="37"/>
      <c r="H305" s="37"/>
      <c r="I305" s="192"/>
      <c r="J305" s="37"/>
      <c r="K305" s="37"/>
      <c r="L305" s="40"/>
      <c r="M305" s="193"/>
      <c r="N305" s="194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199</v>
      </c>
      <c r="AU305" s="18" t="s">
        <v>86</v>
      </c>
    </row>
    <row r="306" spans="1:65" s="13" customFormat="1" ht="10.199999999999999">
      <c r="B306" s="197"/>
      <c r="C306" s="198"/>
      <c r="D306" s="190" t="s">
        <v>201</v>
      </c>
      <c r="E306" s="199" t="s">
        <v>19</v>
      </c>
      <c r="F306" s="200" t="s">
        <v>207</v>
      </c>
      <c r="G306" s="198"/>
      <c r="H306" s="201">
        <v>3</v>
      </c>
      <c r="I306" s="202"/>
      <c r="J306" s="198"/>
      <c r="K306" s="198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201</v>
      </c>
      <c r="AU306" s="207" t="s">
        <v>86</v>
      </c>
      <c r="AV306" s="13" t="s">
        <v>86</v>
      </c>
      <c r="AW306" s="13" t="s">
        <v>37</v>
      </c>
      <c r="AX306" s="13" t="s">
        <v>84</v>
      </c>
      <c r="AY306" s="207" t="s">
        <v>189</v>
      </c>
    </row>
    <row r="307" spans="1:65" s="2" customFormat="1" ht="16.5" customHeight="1">
      <c r="A307" s="35"/>
      <c r="B307" s="36"/>
      <c r="C307" s="208" t="s">
        <v>533</v>
      </c>
      <c r="D307" s="208" t="s">
        <v>269</v>
      </c>
      <c r="E307" s="209" t="s">
        <v>2296</v>
      </c>
      <c r="F307" s="210" t="s">
        <v>2297</v>
      </c>
      <c r="G307" s="211" t="s">
        <v>194</v>
      </c>
      <c r="H307" s="212">
        <v>3</v>
      </c>
      <c r="I307" s="213"/>
      <c r="J307" s="214">
        <f>ROUND(I307*H307,2)</f>
        <v>0</v>
      </c>
      <c r="K307" s="215"/>
      <c r="L307" s="216"/>
      <c r="M307" s="217" t="s">
        <v>19</v>
      </c>
      <c r="N307" s="218" t="s">
        <v>47</v>
      </c>
      <c r="O307" s="65"/>
      <c r="P307" s="186">
        <f>O307*H307</f>
        <v>0</v>
      </c>
      <c r="Q307" s="186">
        <v>2.0000000000000001E-4</v>
      </c>
      <c r="R307" s="186">
        <f>Q307*H307</f>
        <v>6.0000000000000006E-4</v>
      </c>
      <c r="S307" s="186">
        <v>0</v>
      </c>
      <c r="T307" s="18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8" t="s">
        <v>400</v>
      </c>
      <c r="AT307" s="188" t="s">
        <v>269</v>
      </c>
      <c r="AU307" s="188" t="s">
        <v>86</v>
      </c>
      <c r="AY307" s="18" t="s">
        <v>189</v>
      </c>
      <c r="BE307" s="189">
        <f>IF(N307="základní",J307,0)</f>
        <v>0</v>
      </c>
      <c r="BF307" s="189">
        <f>IF(N307="snížená",J307,0)</f>
        <v>0</v>
      </c>
      <c r="BG307" s="189">
        <f>IF(N307="zákl. přenesená",J307,0)</f>
        <v>0</v>
      </c>
      <c r="BH307" s="189">
        <f>IF(N307="sníž. přenesená",J307,0)</f>
        <v>0</v>
      </c>
      <c r="BI307" s="189">
        <f>IF(N307="nulová",J307,0)</f>
        <v>0</v>
      </c>
      <c r="BJ307" s="18" t="s">
        <v>84</v>
      </c>
      <c r="BK307" s="189">
        <f>ROUND(I307*H307,2)</f>
        <v>0</v>
      </c>
      <c r="BL307" s="18" t="s">
        <v>294</v>
      </c>
      <c r="BM307" s="188" t="s">
        <v>2298</v>
      </c>
    </row>
    <row r="308" spans="1:65" s="2" customFormat="1" ht="10.199999999999999">
      <c r="A308" s="35"/>
      <c r="B308" s="36"/>
      <c r="C308" s="37"/>
      <c r="D308" s="190" t="s">
        <v>197</v>
      </c>
      <c r="E308" s="37"/>
      <c r="F308" s="191" t="s">
        <v>2297</v>
      </c>
      <c r="G308" s="37"/>
      <c r="H308" s="37"/>
      <c r="I308" s="192"/>
      <c r="J308" s="37"/>
      <c r="K308" s="37"/>
      <c r="L308" s="40"/>
      <c r="M308" s="193"/>
      <c r="N308" s="194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197</v>
      </c>
      <c r="AU308" s="18" t="s">
        <v>86</v>
      </c>
    </row>
    <row r="309" spans="1:65" s="2" customFormat="1" ht="21.75" customHeight="1">
      <c r="A309" s="35"/>
      <c r="B309" s="36"/>
      <c r="C309" s="176" t="s">
        <v>539</v>
      </c>
      <c r="D309" s="176" t="s">
        <v>191</v>
      </c>
      <c r="E309" s="177" t="s">
        <v>2299</v>
      </c>
      <c r="F309" s="178" t="s">
        <v>2300</v>
      </c>
      <c r="G309" s="179" t="s">
        <v>194</v>
      </c>
      <c r="H309" s="180">
        <v>2</v>
      </c>
      <c r="I309" s="181"/>
      <c r="J309" s="182">
        <f>ROUND(I309*H309,2)</f>
        <v>0</v>
      </c>
      <c r="K309" s="183"/>
      <c r="L309" s="40"/>
      <c r="M309" s="184" t="s">
        <v>19</v>
      </c>
      <c r="N309" s="185" t="s">
        <v>47</v>
      </c>
      <c r="O309" s="65"/>
      <c r="P309" s="186">
        <f>O309*H309</f>
        <v>0</v>
      </c>
      <c r="Q309" s="186">
        <v>0</v>
      </c>
      <c r="R309" s="186">
        <f>Q309*H309</f>
        <v>0</v>
      </c>
      <c r="S309" s="186">
        <v>0</v>
      </c>
      <c r="T309" s="18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8" t="s">
        <v>294</v>
      </c>
      <c r="AT309" s="188" t="s">
        <v>191</v>
      </c>
      <c r="AU309" s="188" t="s">
        <v>86</v>
      </c>
      <c r="AY309" s="18" t="s">
        <v>189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8" t="s">
        <v>84</v>
      </c>
      <c r="BK309" s="189">
        <f>ROUND(I309*H309,2)</f>
        <v>0</v>
      </c>
      <c r="BL309" s="18" t="s">
        <v>294</v>
      </c>
      <c r="BM309" s="188" t="s">
        <v>2301</v>
      </c>
    </row>
    <row r="310" spans="1:65" s="2" customFormat="1" ht="19.2">
      <c r="A310" s="35"/>
      <c r="B310" s="36"/>
      <c r="C310" s="37"/>
      <c r="D310" s="190" t="s">
        <v>197</v>
      </c>
      <c r="E310" s="37"/>
      <c r="F310" s="191" t="s">
        <v>2302</v>
      </c>
      <c r="G310" s="37"/>
      <c r="H310" s="37"/>
      <c r="I310" s="192"/>
      <c r="J310" s="37"/>
      <c r="K310" s="37"/>
      <c r="L310" s="40"/>
      <c r="M310" s="193"/>
      <c r="N310" s="194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197</v>
      </c>
      <c r="AU310" s="18" t="s">
        <v>86</v>
      </c>
    </row>
    <row r="311" spans="1:65" s="2" customFormat="1" ht="10.199999999999999">
      <c r="A311" s="35"/>
      <c r="B311" s="36"/>
      <c r="C311" s="37"/>
      <c r="D311" s="195" t="s">
        <v>199</v>
      </c>
      <c r="E311" s="37"/>
      <c r="F311" s="196" t="s">
        <v>2303</v>
      </c>
      <c r="G311" s="37"/>
      <c r="H311" s="37"/>
      <c r="I311" s="192"/>
      <c r="J311" s="37"/>
      <c r="K311" s="37"/>
      <c r="L311" s="40"/>
      <c r="M311" s="193"/>
      <c r="N311" s="194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199</v>
      </c>
      <c r="AU311" s="18" t="s">
        <v>86</v>
      </c>
    </row>
    <row r="312" spans="1:65" s="13" customFormat="1" ht="10.199999999999999">
      <c r="B312" s="197"/>
      <c r="C312" s="198"/>
      <c r="D312" s="190" t="s">
        <v>201</v>
      </c>
      <c r="E312" s="199" t="s">
        <v>19</v>
      </c>
      <c r="F312" s="200" t="s">
        <v>86</v>
      </c>
      <c r="G312" s="198"/>
      <c r="H312" s="201">
        <v>2</v>
      </c>
      <c r="I312" s="202"/>
      <c r="J312" s="198"/>
      <c r="K312" s="198"/>
      <c r="L312" s="203"/>
      <c r="M312" s="204"/>
      <c r="N312" s="205"/>
      <c r="O312" s="205"/>
      <c r="P312" s="205"/>
      <c r="Q312" s="205"/>
      <c r="R312" s="205"/>
      <c r="S312" s="205"/>
      <c r="T312" s="206"/>
      <c r="AT312" s="207" t="s">
        <v>201</v>
      </c>
      <c r="AU312" s="207" t="s">
        <v>86</v>
      </c>
      <c r="AV312" s="13" t="s">
        <v>86</v>
      </c>
      <c r="AW312" s="13" t="s">
        <v>37</v>
      </c>
      <c r="AX312" s="13" t="s">
        <v>84</v>
      </c>
      <c r="AY312" s="207" t="s">
        <v>189</v>
      </c>
    </row>
    <row r="313" spans="1:65" s="2" customFormat="1" ht="21.75" customHeight="1">
      <c r="A313" s="35"/>
      <c r="B313" s="36"/>
      <c r="C313" s="208" t="s">
        <v>543</v>
      </c>
      <c r="D313" s="208" t="s">
        <v>269</v>
      </c>
      <c r="E313" s="209" t="s">
        <v>2304</v>
      </c>
      <c r="F313" s="210" t="s">
        <v>2305</v>
      </c>
      <c r="G313" s="211" t="s">
        <v>194</v>
      </c>
      <c r="H313" s="212">
        <v>2</v>
      </c>
      <c r="I313" s="213"/>
      <c r="J313" s="214">
        <f>ROUND(I313*H313,2)</f>
        <v>0</v>
      </c>
      <c r="K313" s="215"/>
      <c r="L313" s="216"/>
      <c r="M313" s="217" t="s">
        <v>19</v>
      </c>
      <c r="N313" s="218" t="s">
        <v>47</v>
      </c>
      <c r="O313" s="65"/>
      <c r="P313" s="186">
        <f>O313*H313</f>
        <v>0</v>
      </c>
      <c r="Q313" s="186">
        <v>1.2E-4</v>
      </c>
      <c r="R313" s="186">
        <f>Q313*H313</f>
        <v>2.4000000000000001E-4</v>
      </c>
      <c r="S313" s="186">
        <v>0</v>
      </c>
      <c r="T313" s="18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8" t="s">
        <v>400</v>
      </c>
      <c r="AT313" s="188" t="s">
        <v>269</v>
      </c>
      <c r="AU313" s="188" t="s">
        <v>86</v>
      </c>
      <c r="AY313" s="18" t="s">
        <v>189</v>
      </c>
      <c r="BE313" s="189">
        <f>IF(N313="základní",J313,0)</f>
        <v>0</v>
      </c>
      <c r="BF313" s="189">
        <f>IF(N313="snížená",J313,0)</f>
        <v>0</v>
      </c>
      <c r="BG313" s="189">
        <f>IF(N313="zákl. přenesená",J313,0)</f>
        <v>0</v>
      </c>
      <c r="BH313" s="189">
        <f>IF(N313="sníž. přenesená",J313,0)</f>
        <v>0</v>
      </c>
      <c r="BI313" s="189">
        <f>IF(N313="nulová",J313,0)</f>
        <v>0</v>
      </c>
      <c r="BJ313" s="18" t="s">
        <v>84</v>
      </c>
      <c r="BK313" s="189">
        <f>ROUND(I313*H313,2)</f>
        <v>0</v>
      </c>
      <c r="BL313" s="18" t="s">
        <v>294</v>
      </c>
      <c r="BM313" s="188" t="s">
        <v>2306</v>
      </c>
    </row>
    <row r="314" spans="1:65" s="2" customFormat="1" ht="10.199999999999999">
      <c r="A314" s="35"/>
      <c r="B314" s="36"/>
      <c r="C314" s="37"/>
      <c r="D314" s="190" t="s">
        <v>197</v>
      </c>
      <c r="E314" s="37"/>
      <c r="F314" s="191" t="s">
        <v>2305</v>
      </c>
      <c r="G314" s="37"/>
      <c r="H314" s="37"/>
      <c r="I314" s="192"/>
      <c r="J314" s="37"/>
      <c r="K314" s="37"/>
      <c r="L314" s="40"/>
      <c r="M314" s="193"/>
      <c r="N314" s="194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197</v>
      </c>
      <c r="AU314" s="18" t="s">
        <v>86</v>
      </c>
    </row>
    <row r="315" spans="1:65" s="2" customFormat="1" ht="24.15" customHeight="1">
      <c r="A315" s="35"/>
      <c r="B315" s="36"/>
      <c r="C315" s="176" t="s">
        <v>549</v>
      </c>
      <c r="D315" s="176" t="s">
        <v>191</v>
      </c>
      <c r="E315" s="177" t="s">
        <v>2307</v>
      </c>
      <c r="F315" s="178" t="s">
        <v>2308</v>
      </c>
      <c r="G315" s="179" t="s">
        <v>336</v>
      </c>
      <c r="H315" s="180">
        <v>9.5000000000000001E-2</v>
      </c>
      <c r="I315" s="181"/>
      <c r="J315" s="182">
        <f>ROUND(I315*H315,2)</f>
        <v>0</v>
      </c>
      <c r="K315" s="183"/>
      <c r="L315" s="40"/>
      <c r="M315" s="184" t="s">
        <v>19</v>
      </c>
      <c r="N315" s="185" t="s">
        <v>47</v>
      </c>
      <c r="O315" s="65"/>
      <c r="P315" s="186">
        <f>O315*H315</f>
        <v>0</v>
      </c>
      <c r="Q315" s="186">
        <v>0</v>
      </c>
      <c r="R315" s="186">
        <f>Q315*H315</f>
        <v>0</v>
      </c>
      <c r="S315" s="186">
        <v>0</v>
      </c>
      <c r="T315" s="18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8" t="s">
        <v>294</v>
      </c>
      <c r="AT315" s="188" t="s">
        <v>191</v>
      </c>
      <c r="AU315" s="188" t="s">
        <v>86</v>
      </c>
      <c r="AY315" s="18" t="s">
        <v>189</v>
      </c>
      <c r="BE315" s="189">
        <f>IF(N315="základní",J315,0)</f>
        <v>0</v>
      </c>
      <c r="BF315" s="189">
        <f>IF(N315="snížená",J315,0)</f>
        <v>0</v>
      </c>
      <c r="BG315" s="189">
        <f>IF(N315="zákl. přenesená",J315,0)</f>
        <v>0</v>
      </c>
      <c r="BH315" s="189">
        <f>IF(N315="sníž. přenesená",J315,0)</f>
        <v>0</v>
      </c>
      <c r="BI315" s="189">
        <f>IF(N315="nulová",J315,0)</f>
        <v>0</v>
      </c>
      <c r="BJ315" s="18" t="s">
        <v>84</v>
      </c>
      <c r="BK315" s="189">
        <f>ROUND(I315*H315,2)</f>
        <v>0</v>
      </c>
      <c r="BL315" s="18" t="s">
        <v>294</v>
      </c>
      <c r="BM315" s="188" t="s">
        <v>2309</v>
      </c>
    </row>
    <row r="316" spans="1:65" s="2" customFormat="1" ht="28.8">
      <c r="A316" s="35"/>
      <c r="B316" s="36"/>
      <c r="C316" s="37"/>
      <c r="D316" s="190" t="s">
        <v>197</v>
      </c>
      <c r="E316" s="37"/>
      <c r="F316" s="191" t="s">
        <v>2310</v>
      </c>
      <c r="G316" s="37"/>
      <c r="H316" s="37"/>
      <c r="I316" s="192"/>
      <c r="J316" s="37"/>
      <c r="K316" s="37"/>
      <c r="L316" s="40"/>
      <c r="M316" s="193"/>
      <c r="N316" s="194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197</v>
      </c>
      <c r="AU316" s="18" t="s">
        <v>86</v>
      </c>
    </row>
    <row r="317" spans="1:65" s="2" customFormat="1" ht="10.199999999999999">
      <c r="A317" s="35"/>
      <c r="B317" s="36"/>
      <c r="C317" s="37"/>
      <c r="D317" s="195" t="s">
        <v>199</v>
      </c>
      <c r="E317" s="37"/>
      <c r="F317" s="196" t="s">
        <v>2311</v>
      </c>
      <c r="G317" s="37"/>
      <c r="H317" s="37"/>
      <c r="I317" s="192"/>
      <c r="J317" s="37"/>
      <c r="K317" s="37"/>
      <c r="L317" s="40"/>
      <c r="M317" s="193"/>
      <c r="N317" s="194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199</v>
      </c>
      <c r="AU317" s="18" t="s">
        <v>86</v>
      </c>
    </row>
    <row r="318" spans="1:65" s="12" customFormat="1" ht="22.8" customHeight="1">
      <c r="B318" s="160"/>
      <c r="C318" s="161"/>
      <c r="D318" s="162" t="s">
        <v>75</v>
      </c>
      <c r="E318" s="174" t="s">
        <v>2312</v>
      </c>
      <c r="F318" s="174" t="s">
        <v>2313</v>
      </c>
      <c r="G318" s="161"/>
      <c r="H318" s="161"/>
      <c r="I318" s="164"/>
      <c r="J318" s="175">
        <f>BK318</f>
        <v>0</v>
      </c>
      <c r="K318" s="161"/>
      <c r="L318" s="166"/>
      <c r="M318" s="167"/>
      <c r="N318" s="168"/>
      <c r="O318" s="168"/>
      <c r="P318" s="169">
        <f>SUM(P319:P354)</f>
        <v>0</v>
      </c>
      <c r="Q318" s="168"/>
      <c r="R318" s="169">
        <f>SUM(R319:R354)</f>
        <v>1.4028280000000001E-2</v>
      </c>
      <c r="S318" s="168"/>
      <c r="T318" s="170">
        <f>SUM(T319:T354)</f>
        <v>0</v>
      </c>
      <c r="AR318" s="171" t="s">
        <v>86</v>
      </c>
      <c r="AT318" s="172" t="s">
        <v>75</v>
      </c>
      <c r="AU318" s="172" t="s">
        <v>84</v>
      </c>
      <c r="AY318" s="171" t="s">
        <v>189</v>
      </c>
      <c r="BK318" s="173">
        <f>SUM(BK319:BK354)</f>
        <v>0</v>
      </c>
    </row>
    <row r="319" spans="1:65" s="2" customFormat="1" ht="24.15" customHeight="1">
      <c r="A319" s="35"/>
      <c r="B319" s="36"/>
      <c r="C319" s="176" t="s">
        <v>553</v>
      </c>
      <c r="D319" s="176" t="s">
        <v>191</v>
      </c>
      <c r="E319" s="177" t="s">
        <v>2314</v>
      </c>
      <c r="F319" s="178" t="s">
        <v>2315</v>
      </c>
      <c r="G319" s="179" t="s">
        <v>230</v>
      </c>
      <c r="H319" s="180">
        <v>4.6159999999999997</v>
      </c>
      <c r="I319" s="181"/>
      <c r="J319" s="182">
        <f>ROUND(I319*H319,2)</f>
        <v>0</v>
      </c>
      <c r="K319" s="183"/>
      <c r="L319" s="40"/>
      <c r="M319" s="184" t="s">
        <v>19</v>
      </c>
      <c r="N319" s="185" t="s">
        <v>47</v>
      </c>
      <c r="O319" s="65"/>
      <c r="P319" s="186">
        <f>O319*H319</f>
        <v>0</v>
      </c>
      <c r="Q319" s="186">
        <v>6.9999999999999994E-5</v>
      </c>
      <c r="R319" s="186">
        <f>Q319*H319</f>
        <v>3.2311999999999993E-4</v>
      </c>
      <c r="S319" s="186">
        <v>0</v>
      </c>
      <c r="T319" s="18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8" t="s">
        <v>294</v>
      </c>
      <c r="AT319" s="188" t="s">
        <v>191</v>
      </c>
      <c r="AU319" s="188" t="s">
        <v>86</v>
      </c>
      <c r="AY319" s="18" t="s">
        <v>189</v>
      </c>
      <c r="BE319" s="189">
        <f>IF(N319="základní",J319,0)</f>
        <v>0</v>
      </c>
      <c r="BF319" s="189">
        <f>IF(N319="snížená",J319,0)</f>
        <v>0</v>
      </c>
      <c r="BG319" s="189">
        <f>IF(N319="zákl. přenesená",J319,0)</f>
        <v>0</v>
      </c>
      <c r="BH319" s="189">
        <f>IF(N319="sníž. přenesená",J319,0)</f>
        <v>0</v>
      </c>
      <c r="BI319" s="189">
        <f>IF(N319="nulová",J319,0)</f>
        <v>0</v>
      </c>
      <c r="BJ319" s="18" t="s">
        <v>84</v>
      </c>
      <c r="BK319" s="189">
        <f>ROUND(I319*H319,2)</f>
        <v>0</v>
      </c>
      <c r="BL319" s="18" t="s">
        <v>294</v>
      </c>
      <c r="BM319" s="188" t="s">
        <v>2316</v>
      </c>
    </row>
    <row r="320" spans="1:65" s="2" customFormat="1" ht="19.2">
      <c r="A320" s="35"/>
      <c r="B320" s="36"/>
      <c r="C320" s="37"/>
      <c r="D320" s="190" t="s">
        <v>197</v>
      </c>
      <c r="E320" s="37"/>
      <c r="F320" s="191" t="s">
        <v>2317</v>
      </c>
      <c r="G320" s="37"/>
      <c r="H320" s="37"/>
      <c r="I320" s="192"/>
      <c r="J320" s="37"/>
      <c r="K320" s="37"/>
      <c r="L320" s="40"/>
      <c r="M320" s="193"/>
      <c r="N320" s="194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197</v>
      </c>
      <c r="AU320" s="18" t="s">
        <v>86</v>
      </c>
    </row>
    <row r="321" spans="1:65" s="2" customFormat="1" ht="10.199999999999999">
      <c r="A321" s="35"/>
      <c r="B321" s="36"/>
      <c r="C321" s="37"/>
      <c r="D321" s="195" t="s">
        <v>199</v>
      </c>
      <c r="E321" s="37"/>
      <c r="F321" s="196" t="s">
        <v>2318</v>
      </c>
      <c r="G321" s="37"/>
      <c r="H321" s="37"/>
      <c r="I321" s="192"/>
      <c r="J321" s="37"/>
      <c r="K321" s="37"/>
      <c r="L321" s="40"/>
      <c r="M321" s="193"/>
      <c r="N321" s="194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199</v>
      </c>
      <c r="AU321" s="18" t="s">
        <v>86</v>
      </c>
    </row>
    <row r="322" spans="1:65" s="13" customFormat="1" ht="10.199999999999999">
      <c r="B322" s="197"/>
      <c r="C322" s="198"/>
      <c r="D322" s="190" t="s">
        <v>201</v>
      </c>
      <c r="E322" s="199" t="s">
        <v>19</v>
      </c>
      <c r="F322" s="200" t="s">
        <v>2319</v>
      </c>
      <c r="G322" s="198"/>
      <c r="H322" s="201">
        <v>4.6159999999999997</v>
      </c>
      <c r="I322" s="202"/>
      <c r="J322" s="198"/>
      <c r="K322" s="198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201</v>
      </c>
      <c r="AU322" s="207" t="s">
        <v>86</v>
      </c>
      <c r="AV322" s="13" t="s">
        <v>86</v>
      </c>
      <c r="AW322" s="13" t="s">
        <v>37</v>
      </c>
      <c r="AX322" s="13" t="s">
        <v>84</v>
      </c>
      <c r="AY322" s="207" t="s">
        <v>189</v>
      </c>
    </row>
    <row r="323" spans="1:65" s="2" customFormat="1" ht="24.15" customHeight="1">
      <c r="A323" s="35"/>
      <c r="B323" s="36"/>
      <c r="C323" s="176" t="s">
        <v>559</v>
      </c>
      <c r="D323" s="176" t="s">
        <v>191</v>
      </c>
      <c r="E323" s="177" t="s">
        <v>2320</v>
      </c>
      <c r="F323" s="178" t="s">
        <v>2321</v>
      </c>
      <c r="G323" s="179" t="s">
        <v>230</v>
      </c>
      <c r="H323" s="180">
        <v>4.6159999999999997</v>
      </c>
      <c r="I323" s="181"/>
      <c r="J323" s="182">
        <f>ROUND(I323*H323,2)</f>
        <v>0</v>
      </c>
      <c r="K323" s="183"/>
      <c r="L323" s="40"/>
      <c r="M323" s="184" t="s">
        <v>19</v>
      </c>
      <c r="N323" s="185" t="s">
        <v>47</v>
      </c>
      <c r="O323" s="65"/>
      <c r="P323" s="186">
        <f>O323*H323</f>
        <v>0</v>
      </c>
      <c r="Q323" s="186">
        <v>1.7000000000000001E-4</v>
      </c>
      <c r="R323" s="186">
        <f>Q323*H323</f>
        <v>7.8472000000000004E-4</v>
      </c>
      <c r="S323" s="186">
        <v>0</v>
      </c>
      <c r="T323" s="18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8" t="s">
        <v>294</v>
      </c>
      <c r="AT323" s="188" t="s">
        <v>191</v>
      </c>
      <c r="AU323" s="188" t="s">
        <v>86</v>
      </c>
      <c r="AY323" s="18" t="s">
        <v>189</v>
      </c>
      <c r="BE323" s="189">
        <f>IF(N323="základní",J323,0)</f>
        <v>0</v>
      </c>
      <c r="BF323" s="189">
        <f>IF(N323="snížená",J323,0)</f>
        <v>0</v>
      </c>
      <c r="BG323" s="189">
        <f>IF(N323="zákl. přenesená",J323,0)</f>
        <v>0</v>
      </c>
      <c r="BH323" s="189">
        <f>IF(N323="sníž. přenesená",J323,0)</f>
        <v>0</v>
      </c>
      <c r="BI323" s="189">
        <f>IF(N323="nulová",J323,0)</f>
        <v>0</v>
      </c>
      <c r="BJ323" s="18" t="s">
        <v>84</v>
      </c>
      <c r="BK323" s="189">
        <f>ROUND(I323*H323,2)</f>
        <v>0</v>
      </c>
      <c r="BL323" s="18" t="s">
        <v>294</v>
      </c>
      <c r="BM323" s="188" t="s">
        <v>2322</v>
      </c>
    </row>
    <row r="324" spans="1:65" s="2" customFormat="1" ht="19.2">
      <c r="A324" s="35"/>
      <c r="B324" s="36"/>
      <c r="C324" s="37"/>
      <c r="D324" s="190" t="s">
        <v>197</v>
      </c>
      <c r="E324" s="37"/>
      <c r="F324" s="191" t="s">
        <v>2323</v>
      </c>
      <c r="G324" s="37"/>
      <c r="H324" s="37"/>
      <c r="I324" s="192"/>
      <c r="J324" s="37"/>
      <c r="K324" s="37"/>
      <c r="L324" s="40"/>
      <c r="M324" s="193"/>
      <c r="N324" s="194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197</v>
      </c>
      <c r="AU324" s="18" t="s">
        <v>86</v>
      </c>
    </row>
    <row r="325" spans="1:65" s="2" customFormat="1" ht="10.199999999999999">
      <c r="A325" s="35"/>
      <c r="B325" s="36"/>
      <c r="C325" s="37"/>
      <c r="D325" s="195" t="s">
        <v>199</v>
      </c>
      <c r="E325" s="37"/>
      <c r="F325" s="196" t="s">
        <v>2324</v>
      </c>
      <c r="G325" s="37"/>
      <c r="H325" s="37"/>
      <c r="I325" s="192"/>
      <c r="J325" s="37"/>
      <c r="K325" s="37"/>
      <c r="L325" s="40"/>
      <c r="M325" s="193"/>
      <c r="N325" s="194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199</v>
      </c>
      <c r="AU325" s="18" t="s">
        <v>86</v>
      </c>
    </row>
    <row r="326" spans="1:65" s="13" customFormat="1" ht="10.199999999999999">
      <c r="B326" s="197"/>
      <c r="C326" s="198"/>
      <c r="D326" s="190" t="s">
        <v>201</v>
      </c>
      <c r="E326" s="199" t="s">
        <v>19</v>
      </c>
      <c r="F326" s="200" t="s">
        <v>2319</v>
      </c>
      <c r="G326" s="198"/>
      <c r="H326" s="201">
        <v>4.6159999999999997</v>
      </c>
      <c r="I326" s="202"/>
      <c r="J326" s="198"/>
      <c r="K326" s="198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201</v>
      </c>
      <c r="AU326" s="207" t="s">
        <v>86</v>
      </c>
      <c r="AV326" s="13" t="s">
        <v>86</v>
      </c>
      <c r="AW326" s="13" t="s">
        <v>37</v>
      </c>
      <c r="AX326" s="13" t="s">
        <v>84</v>
      </c>
      <c r="AY326" s="207" t="s">
        <v>189</v>
      </c>
    </row>
    <row r="327" spans="1:65" s="2" customFormat="1" ht="24.15" customHeight="1">
      <c r="A327" s="35"/>
      <c r="B327" s="36"/>
      <c r="C327" s="176" t="s">
        <v>563</v>
      </c>
      <c r="D327" s="176" t="s">
        <v>191</v>
      </c>
      <c r="E327" s="177" t="s">
        <v>2325</v>
      </c>
      <c r="F327" s="178" t="s">
        <v>2326</v>
      </c>
      <c r="G327" s="179" t="s">
        <v>230</v>
      </c>
      <c r="H327" s="180">
        <v>4.6159999999999997</v>
      </c>
      <c r="I327" s="181"/>
      <c r="J327" s="182">
        <f>ROUND(I327*H327,2)</f>
        <v>0</v>
      </c>
      <c r="K327" s="183"/>
      <c r="L327" s="40"/>
      <c r="M327" s="184" t="s">
        <v>19</v>
      </c>
      <c r="N327" s="185" t="s">
        <v>47</v>
      </c>
      <c r="O327" s="65"/>
      <c r="P327" s="186">
        <f>O327*H327</f>
        <v>0</v>
      </c>
      <c r="Q327" s="186">
        <v>1.7000000000000001E-4</v>
      </c>
      <c r="R327" s="186">
        <f>Q327*H327</f>
        <v>7.8472000000000004E-4</v>
      </c>
      <c r="S327" s="186">
        <v>0</v>
      </c>
      <c r="T327" s="18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88" t="s">
        <v>294</v>
      </c>
      <c r="AT327" s="188" t="s">
        <v>191</v>
      </c>
      <c r="AU327" s="188" t="s">
        <v>86</v>
      </c>
      <c r="AY327" s="18" t="s">
        <v>189</v>
      </c>
      <c r="BE327" s="189">
        <f>IF(N327="základní",J327,0)</f>
        <v>0</v>
      </c>
      <c r="BF327" s="189">
        <f>IF(N327="snížená",J327,0)</f>
        <v>0</v>
      </c>
      <c r="BG327" s="189">
        <f>IF(N327="zákl. přenesená",J327,0)</f>
        <v>0</v>
      </c>
      <c r="BH327" s="189">
        <f>IF(N327="sníž. přenesená",J327,0)</f>
        <v>0</v>
      </c>
      <c r="BI327" s="189">
        <f>IF(N327="nulová",J327,0)</f>
        <v>0</v>
      </c>
      <c r="BJ327" s="18" t="s">
        <v>84</v>
      </c>
      <c r="BK327" s="189">
        <f>ROUND(I327*H327,2)</f>
        <v>0</v>
      </c>
      <c r="BL327" s="18" t="s">
        <v>294</v>
      </c>
      <c r="BM327" s="188" t="s">
        <v>2327</v>
      </c>
    </row>
    <row r="328" spans="1:65" s="2" customFormat="1" ht="10.199999999999999">
      <c r="A328" s="35"/>
      <c r="B328" s="36"/>
      <c r="C328" s="37"/>
      <c r="D328" s="190" t="s">
        <v>197</v>
      </c>
      <c r="E328" s="37"/>
      <c r="F328" s="191" t="s">
        <v>2328</v>
      </c>
      <c r="G328" s="37"/>
      <c r="H328" s="37"/>
      <c r="I328" s="192"/>
      <c r="J328" s="37"/>
      <c r="K328" s="37"/>
      <c r="L328" s="40"/>
      <c r="M328" s="193"/>
      <c r="N328" s="194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197</v>
      </c>
      <c r="AU328" s="18" t="s">
        <v>86</v>
      </c>
    </row>
    <row r="329" spans="1:65" s="2" customFormat="1" ht="10.199999999999999">
      <c r="A329" s="35"/>
      <c r="B329" s="36"/>
      <c r="C329" s="37"/>
      <c r="D329" s="195" t="s">
        <v>199</v>
      </c>
      <c r="E329" s="37"/>
      <c r="F329" s="196" t="s">
        <v>2329</v>
      </c>
      <c r="G329" s="37"/>
      <c r="H329" s="37"/>
      <c r="I329" s="192"/>
      <c r="J329" s="37"/>
      <c r="K329" s="37"/>
      <c r="L329" s="40"/>
      <c r="M329" s="193"/>
      <c r="N329" s="194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199</v>
      </c>
      <c r="AU329" s="18" t="s">
        <v>86</v>
      </c>
    </row>
    <row r="330" spans="1:65" s="13" customFormat="1" ht="10.199999999999999">
      <c r="B330" s="197"/>
      <c r="C330" s="198"/>
      <c r="D330" s="190" t="s">
        <v>201</v>
      </c>
      <c r="E330" s="199" t="s">
        <v>19</v>
      </c>
      <c r="F330" s="200" t="s">
        <v>2319</v>
      </c>
      <c r="G330" s="198"/>
      <c r="H330" s="201">
        <v>4.6159999999999997</v>
      </c>
      <c r="I330" s="202"/>
      <c r="J330" s="198"/>
      <c r="K330" s="198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201</v>
      </c>
      <c r="AU330" s="207" t="s">
        <v>86</v>
      </c>
      <c r="AV330" s="13" t="s">
        <v>86</v>
      </c>
      <c r="AW330" s="13" t="s">
        <v>37</v>
      </c>
      <c r="AX330" s="13" t="s">
        <v>84</v>
      </c>
      <c r="AY330" s="207" t="s">
        <v>189</v>
      </c>
    </row>
    <row r="331" spans="1:65" s="2" customFormat="1" ht="24.15" customHeight="1">
      <c r="A331" s="35"/>
      <c r="B331" s="36"/>
      <c r="C331" s="176" t="s">
        <v>567</v>
      </c>
      <c r="D331" s="176" t="s">
        <v>191</v>
      </c>
      <c r="E331" s="177" t="s">
        <v>2330</v>
      </c>
      <c r="F331" s="178" t="s">
        <v>2331</v>
      </c>
      <c r="G331" s="179" t="s">
        <v>230</v>
      </c>
      <c r="H331" s="180">
        <v>4.6159999999999997</v>
      </c>
      <c r="I331" s="181"/>
      <c r="J331" s="182">
        <f>ROUND(I331*H331,2)</f>
        <v>0</v>
      </c>
      <c r="K331" s="183"/>
      <c r="L331" s="40"/>
      <c r="M331" s="184" t="s">
        <v>19</v>
      </c>
      <c r="N331" s="185" t="s">
        <v>47</v>
      </c>
      <c r="O331" s="65"/>
      <c r="P331" s="186">
        <f>O331*H331</f>
        <v>0</v>
      </c>
      <c r="Q331" s="186">
        <v>1.7000000000000001E-4</v>
      </c>
      <c r="R331" s="186">
        <f>Q331*H331</f>
        <v>7.8472000000000004E-4</v>
      </c>
      <c r="S331" s="186">
        <v>0</v>
      </c>
      <c r="T331" s="18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8" t="s">
        <v>294</v>
      </c>
      <c r="AT331" s="188" t="s">
        <v>191</v>
      </c>
      <c r="AU331" s="188" t="s">
        <v>86</v>
      </c>
      <c r="AY331" s="18" t="s">
        <v>189</v>
      </c>
      <c r="BE331" s="189">
        <f>IF(N331="základní",J331,0)</f>
        <v>0</v>
      </c>
      <c r="BF331" s="189">
        <f>IF(N331="snížená",J331,0)</f>
        <v>0</v>
      </c>
      <c r="BG331" s="189">
        <f>IF(N331="zákl. přenesená",J331,0)</f>
        <v>0</v>
      </c>
      <c r="BH331" s="189">
        <f>IF(N331="sníž. přenesená",J331,0)</f>
        <v>0</v>
      </c>
      <c r="BI331" s="189">
        <f>IF(N331="nulová",J331,0)</f>
        <v>0</v>
      </c>
      <c r="BJ331" s="18" t="s">
        <v>84</v>
      </c>
      <c r="BK331" s="189">
        <f>ROUND(I331*H331,2)</f>
        <v>0</v>
      </c>
      <c r="BL331" s="18" t="s">
        <v>294</v>
      </c>
      <c r="BM331" s="188" t="s">
        <v>2332</v>
      </c>
    </row>
    <row r="332" spans="1:65" s="2" customFormat="1" ht="19.2">
      <c r="A332" s="35"/>
      <c r="B332" s="36"/>
      <c r="C332" s="37"/>
      <c r="D332" s="190" t="s">
        <v>197</v>
      </c>
      <c r="E332" s="37"/>
      <c r="F332" s="191" t="s">
        <v>2333</v>
      </c>
      <c r="G332" s="37"/>
      <c r="H332" s="37"/>
      <c r="I332" s="192"/>
      <c r="J332" s="37"/>
      <c r="K332" s="37"/>
      <c r="L332" s="40"/>
      <c r="M332" s="193"/>
      <c r="N332" s="194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197</v>
      </c>
      <c r="AU332" s="18" t="s">
        <v>86</v>
      </c>
    </row>
    <row r="333" spans="1:65" s="2" customFormat="1" ht="10.199999999999999">
      <c r="A333" s="35"/>
      <c r="B333" s="36"/>
      <c r="C333" s="37"/>
      <c r="D333" s="195" t="s">
        <v>199</v>
      </c>
      <c r="E333" s="37"/>
      <c r="F333" s="196" t="s">
        <v>2334</v>
      </c>
      <c r="G333" s="37"/>
      <c r="H333" s="37"/>
      <c r="I333" s="192"/>
      <c r="J333" s="37"/>
      <c r="K333" s="37"/>
      <c r="L333" s="40"/>
      <c r="M333" s="193"/>
      <c r="N333" s="194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199</v>
      </c>
      <c r="AU333" s="18" t="s">
        <v>86</v>
      </c>
    </row>
    <row r="334" spans="1:65" s="13" customFormat="1" ht="10.199999999999999">
      <c r="B334" s="197"/>
      <c r="C334" s="198"/>
      <c r="D334" s="190" t="s">
        <v>201</v>
      </c>
      <c r="E334" s="199" t="s">
        <v>19</v>
      </c>
      <c r="F334" s="200" t="s">
        <v>2319</v>
      </c>
      <c r="G334" s="198"/>
      <c r="H334" s="201">
        <v>4.6159999999999997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201</v>
      </c>
      <c r="AU334" s="207" t="s">
        <v>86</v>
      </c>
      <c r="AV334" s="13" t="s">
        <v>86</v>
      </c>
      <c r="AW334" s="13" t="s">
        <v>37</v>
      </c>
      <c r="AX334" s="13" t="s">
        <v>84</v>
      </c>
      <c r="AY334" s="207" t="s">
        <v>189</v>
      </c>
    </row>
    <row r="335" spans="1:65" s="2" customFormat="1" ht="16.5" customHeight="1">
      <c r="A335" s="35"/>
      <c r="B335" s="36"/>
      <c r="C335" s="176" t="s">
        <v>573</v>
      </c>
      <c r="D335" s="176" t="s">
        <v>191</v>
      </c>
      <c r="E335" s="177" t="s">
        <v>2335</v>
      </c>
      <c r="F335" s="178" t="s">
        <v>2336</v>
      </c>
      <c r="G335" s="179" t="s">
        <v>230</v>
      </c>
      <c r="H335" s="180">
        <v>94.454999999999998</v>
      </c>
      <c r="I335" s="181"/>
      <c r="J335" s="182">
        <f>ROUND(I335*H335,2)</f>
        <v>0</v>
      </c>
      <c r="K335" s="183"/>
      <c r="L335" s="40"/>
      <c r="M335" s="184" t="s">
        <v>19</v>
      </c>
      <c r="N335" s="185" t="s">
        <v>47</v>
      </c>
      <c r="O335" s="65"/>
      <c r="P335" s="186">
        <f>O335*H335</f>
        <v>0</v>
      </c>
      <c r="Q335" s="186">
        <v>0</v>
      </c>
      <c r="R335" s="186">
        <f>Q335*H335</f>
        <v>0</v>
      </c>
      <c r="S335" s="186">
        <v>0</v>
      </c>
      <c r="T335" s="18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8" t="s">
        <v>294</v>
      </c>
      <c r="AT335" s="188" t="s">
        <v>191</v>
      </c>
      <c r="AU335" s="188" t="s">
        <v>86</v>
      </c>
      <c r="AY335" s="18" t="s">
        <v>189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18" t="s">
        <v>84</v>
      </c>
      <c r="BK335" s="189">
        <f>ROUND(I335*H335,2)</f>
        <v>0</v>
      </c>
      <c r="BL335" s="18" t="s">
        <v>294</v>
      </c>
      <c r="BM335" s="188" t="s">
        <v>2337</v>
      </c>
    </row>
    <row r="336" spans="1:65" s="2" customFormat="1" ht="10.199999999999999">
      <c r="A336" s="35"/>
      <c r="B336" s="36"/>
      <c r="C336" s="37"/>
      <c r="D336" s="190" t="s">
        <v>197</v>
      </c>
      <c r="E336" s="37"/>
      <c r="F336" s="191" t="s">
        <v>2336</v>
      </c>
      <c r="G336" s="37"/>
      <c r="H336" s="37"/>
      <c r="I336" s="192"/>
      <c r="J336" s="37"/>
      <c r="K336" s="37"/>
      <c r="L336" s="40"/>
      <c r="M336" s="193"/>
      <c r="N336" s="194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197</v>
      </c>
      <c r="AU336" s="18" t="s">
        <v>86</v>
      </c>
    </row>
    <row r="337" spans="1:65" s="2" customFormat="1" ht="10.199999999999999">
      <c r="A337" s="35"/>
      <c r="B337" s="36"/>
      <c r="C337" s="37"/>
      <c r="D337" s="195" t="s">
        <v>199</v>
      </c>
      <c r="E337" s="37"/>
      <c r="F337" s="196" t="s">
        <v>2338</v>
      </c>
      <c r="G337" s="37"/>
      <c r="H337" s="37"/>
      <c r="I337" s="192"/>
      <c r="J337" s="37"/>
      <c r="K337" s="37"/>
      <c r="L337" s="40"/>
      <c r="M337" s="193"/>
      <c r="N337" s="194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199</v>
      </c>
      <c r="AU337" s="18" t="s">
        <v>86</v>
      </c>
    </row>
    <row r="338" spans="1:65" s="13" customFormat="1" ht="10.199999999999999">
      <c r="B338" s="197"/>
      <c r="C338" s="198"/>
      <c r="D338" s="190" t="s">
        <v>201</v>
      </c>
      <c r="E338" s="199" t="s">
        <v>19</v>
      </c>
      <c r="F338" s="200" t="s">
        <v>2339</v>
      </c>
      <c r="G338" s="198"/>
      <c r="H338" s="201">
        <v>94.454999999999998</v>
      </c>
      <c r="I338" s="202"/>
      <c r="J338" s="198"/>
      <c r="K338" s="198"/>
      <c r="L338" s="203"/>
      <c r="M338" s="204"/>
      <c r="N338" s="205"/>
      <c r="O338" s="205"/>
      <c r="P338" s="205"/>
      <c r="Q338" s="205"/>
      <c r="R338" s="205"/>
      <c r="S338" s="205"/>
      <c r="T338" s="206"/>
      <c r="AT338" s="207" t="s">
        <v>201</v>
      </c>
      <c r="AU338" s="207" t="s">
        <v>86</v>
      </c>
      <c r="AV338" s="13" t="s">
        <v>86</v>
      </c>
      <c r="AW338" s="13" t="s">
        <v>37</v>
      </c>
      <c r="AX338" s="13" t="s">
        <v>84</v>
      </c>
      <c r="AY338" s="207" t="s">
        <v>189</v>
      </c>
    </row>
    <row r="339" spans="1:65" s="2" customFormat="1" ht="21.75" customHeight="1">
      <c r="A339" s="35"/>
      <c r="B339" s="36"/>
      <c r="C339" s="176" t="s">
        <v>577</v>
      </c>
      <c r="D339" s="176" t="s">
        <v>191</v>
      </c>
      <c r="E339" s="177" t="s">
        <v>2340</v>
      </c>
      <c r="F339" s="178" t="s">
        <v>2341</v>
      </c>
      <c r="G339" s="179" t="s">
        <v>230</v>
      </c>
      <c r="H339" s="180">
        <v>17.7</v>
      </c>
      <c r="I339" s="181"/>
      <c r="J339" s="182">
        <f>ROUND(I339*H339,2)</f>
        <v>0</v>
      </c>
      <c r="K339" s="183"/>
      <c r="L339" s="40"/>
      <c r="M339" s="184" t="s">
        <v>19</v>
      </c>
      <c r="N339" s="185" t="s">
        <v>47</v>
      </c>
      <c r="O339" s="65"/>
      <c r="P339" s="186">
        <f>O339*H339</f>
        <v>0</v>
      </c>
      <c r="Q339" s="186">
        <v>0</v>
      </c>
      <c r="R339" s="186">
        <f>Q339*H339</f>
        <v>0</v>
      </c>
      <c r="S339" s="186">
        <v>0</v>
      </c>
      <c r="T339" s="18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8" t="s">
        <v>294</v>
      </c>
      <c r="AT339" s="188" t="s">
        <v>191</v>
      </c>
      <c r="AU339" s="188" t="s">
        <v>86</v>
      </c>
      <c r="AY339" s="18" t="s">
        <v>189</v>
      </c>
      <c r="BE339" s="189">
        <f>IF(N339="základní",J339,0)</f>
        <v>0</v>
      </c>
      <c r="BF339" s="189">
        <f>IF(N339="snížená",J339,0)</f>
        <v>0</v>
      </c>
      <c r="BG339" s="189">
        <f>IF(N339="zákl. přenesená",J339,0)</f>
        <v>0</v>
      </c>
      <c r="BH339" s="189">
        <f>IF(N339="sníž. přenesená",J339,0)</f>
        <v>0</v>
      </c>
      <c r="BI339" s="189">
        <f>IF(N339="nulová",J339,0)</f>
        <v>0</v>
      </c>
      <c r="BJ339" s="18" t="s">
        <v>84</v>
      </c>
      <c r="BK339" s="189">
        <f>ROUND(I339*H339,2)</f>
        <v>0</v>
      </c>
      <c r="BL339" s="18" t="s">
        <v>294</v>
      </c>
      <c r="BM339" s="188" t="s">
        <v>2342</v>
      </c>
    </row>
    <row r="340" spans="1:65" s="2" customFormat="1" ht="19.2">
      <c r="A340" s="35"/>
      <c r="B340" s="36"/>
      <c r="C340" s="37"/>
      <c r="D340" s="190" t="s">
        <v>197</v>
      </c>
      <c r="E340" s="37"/>
      <c r="F340" s="191" t="s">
        <v>2343</v>
      </c>
      <c r="G340" s="37"/>
      <c r="H340" s="37"/>
      <c r="I340" s="192"/>
      <c r="J340" s="37"/>
      <c r="K340" s="37"/>
      <c r="L340" s="40"/>
      <c r="M340" s="193"/>
      <c r="N340" s="194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197</v>
      </c>
      <c r="AU340" s="18" t="s">
        <v>86</v>
      </c>
    </row>
    <row r="341" spans="1:65" s="2" customFormat="1" ht="10.199999999999999">
      <c r="A341" s="35"/>
      <c r="B341" s="36"/>
      <c r="C341" s="37"/>
      <c r="D341" s="195" t="s">
        <v>199</v>
      </c>
      <c r="E341" s="37"/>
      <c r="F341" s="196" t="s">
        <v>2344</v>
      </c>
      <c r="G341" s="37"/>
      <c r="H341" s="37"/>
      <c r="I341" s="192"/>
      <c r="J341" s="37"/>
      <c r="K341" s="37"/>
      <c r="L341" s="40"/>
      <c r="M341" s="193"/>
      <c r="N341" s="194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199</v>
      </c>
      <c r="AU341" s="18" t="s">
        <v>86</v>
      </c>
    </row>
    <row r="342" spans="1:65" s="13" customFormat="1" ht="10.199999999999999">
      <c r="B342" s="197"/>
      <c r="C342" s="198"/>
      <c r="D342" s="190" t="s">
        <v>201</v>
      </c>
      <c r="E342" s="199" t="s">
        <v>19</v>
      </c>
      <c r="F342" s="200" t="s">
        <v>2101</v>
      </c>
      <c r="G342" s="198"/>
      <c r="H342" s="201">
        <v>17.7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201</v>
      </c>
      <c r="AU342" s="207" t="s">
        <v>86</v>
      </c>
      <c r="AV342" s="13" t="s">
        <v>86</v>
      </c>
      <c r="AW342" s="13" t="s">
        <v>37</v>
      </c>
      <c r="AX342" s="13" t="s">
        <v>84</v>
      </c>
      <c r="AY342" s="207" t="s">
        <v>189</v>
      </c>
    </row>
    <row r="343" spans="1:65" s="2" customFormat="1" ht="21.75" customHeight="1">
      <c r="A343" s="35"/>
      <c r="B343" s="36"/>
      <c r="C343" s="176" t="s">
        <v>581</v>
      </c>
      <c r="D343" s="176" t="s">
        <v>191</v>
      </c>
      <c r="E343" s="177" t="s">
        <v>2345</v>
      </c>
      <c r="F343" s="178" t="s">
        <v>2346</v>
      </c>
      <c r="G343" s="179" t="s">
        <v>230</v>
      </c>
      <c r="H343" s="180">
        <v>17.7</v>
      </c>
      <c r="I343" s="181"/>
      <c r="J343" s="182">
        <f>ROUND(I343*H343,2)</f>
        <v>0</v>
      </c>
      <c r="K343" s="183"/>
      <c r="L343" s="40"/>
      <c r="M343" s="184" t="s">
        <v>19</v>
      </c>
      <c r="N343" s="185" t="s">
        <v>47</v>
      </c>
      <c r="O343" s="65"/>
      <c r="P343" s="186">
        <f>O343*H343</f>
        <v>0</v>
      </c>
      <c r="Q343" s="186">
        <v>2.5000000000000001E-4</v>
      </c>
      <c r="R343" s="186">
        <f>Q343*H343</f>
        <v>4.4250000000000001E-3</v>
      </c>
      <c r="S343" s="186">
        <v>0</v>
      </c>
      <c r="T343" s="18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8" t="s">
        <v>294</v>
      </c>
      <c r="AT343" s="188" t="s">
        <v>191</v>
      </c>
      <c r="AU343" s="188" t="s">
        <v>86</v>
      </c>
      <c r="AY343" s="18" t="s">
        <v>189</v>
      </c>
      <c r="BE343" s="189">
        <f>IF(N343="základní",J343,0)</f>
        <v>0</v>
      </c>
      <c r="BF343" s="189">
        <f>IF(N343="snížená",J343,0)</f>
        <v>0</v>
      </c>
      <c r="BG343" s="189">
        <f>IF(N343="zákl. přenesená",J343,0)</f>
        <v>0</v>
      </c>
      <c r="BH343" s="189">
        <f>IF(N343="sníž. přenesená",J343,0)</f>
        <v>0</v>
      </c>
      <c r="BI343" s="189">
        <f>IF(N343="nulová",J343,0)</f>
        <v>0</v>
      </c>
      <c r="BJ343" s="18" t="s">
        <v>84</v>
      </c>
      <c r="BK343" s="189">
        <f>ROUND(I343*H343,2)</f>
        <v>0</v>
      </c>
      <c r="BL343" s="18" t="s">
        <v>294</v>
      </c>
      <c r="BM343" s="188" t="s">
        <v>2347</v>
      </c>
    </row>
    <row r="344" spans="1:65" s="2" customFormat="1" ht="10.199999999999999">
      <c r="A344" s="35"/>
      <c r="B344" s="36"/>
      <c r="C344" s="37"/>
      <c r="D344" s="190" t="s">
        <v>197</v>
      </c>
      <c r="E344" s="37"/>
      <c r="F344" s="191" t="s">
        <v>2348</v>
      </c>
      <c r="G344" s="37"/>
      <c r="H344" s="37"/>
      <c r="I344" s="192"/>
      <c r="J344" s="37"/>
      <c r="K344" s="37"/>
      <c r="L344" s="40"/>
      <c r="M344" s="193"/>
      <c r="N344" s="194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197</v>
      </c>
      <c r="AU344" s="18" t="s">
        <v>86</v>
      </c>
    </row>
    <row r="345" spans="1:65" s="2" customFormat="1" ht="10.199999999999999">
      <c r="A345" s="35"/>
      <c r="B345" s="36"/>
      <c r="C345" s="37"/>
      <c r="D345" s="195" t="s">
        <v>199</v>
      </c>
      <c r="E345" s="37"/>
      <c r="F345" s="196" t="s">
        <v>2349</v>
      </c>
      <c r="G345" s="37"/>
      <c r="H345" s="37"/>
      <c r="I345" s="192"/>
      <c r="J345" s="37"/>
      <c r="K345" s="37"/>
      <c r="L345" s="40"/>
      <c r="M345" s="193"/>
      <c r="N345" s="194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199</v>
      </c>
      <c r="AU345" s="18" t="s">
        <v>86</v>
      </c>
    </row>
    <row r="346" spans="1:65" s="13" customFormat="1" ht="10.199999999999999">
      <c r="B346" s="197"/>
      <c r="C346" s="198"/>
      <c r="D346" s="190" t="s">
        <v>201</v>
      </c>
      <c r="E346" s="199" t="s">
        <v>19</v>
      </c>
      <c r="F346" s="200" t="s">
        <v>2101</v>
      </c>
      <c r="G346" s="198"/>
      <c r="H346" s="201">
        <v>17.7</v>
      </c>
      <c r="I346" s="202"/>
      <c r="J346" s="198"/>
      <c r="K346" s="198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201</v>
      </c>
      <c r="AU346" s="207" t="s">
        <v>86</v>
      </c>
      <c r="AV346" s="13" t="s">
        <v>86</v>
      </c>
      <c r="AW346" s="13" t="s">
        <v>37</v>
      </c>
      <c r="AX346" s="13" t="s">
        <v>84</v>
      </c>
      <c r="AY346" s="207" t="s">
        <v>189</v>
      </c>
    </row>
    <row r="347" spans="1:65" s="2" customFormat="1" ht="21.75" customHeight="1">
      <c r="A347" s="35"/>
      <c r="B347" s="36"/>
      <c r="C347" s="176" t="s">
        <v>587</v>
      </c>
      <c r="D347" s="176" t="s">
        <v>191</v>
      </c>
      <c r="E347" s="177" t="s">
        <v>2350</v>
      </c>
      <c r="F347" s="178" t="s">
        <v>2351</v>
      </c>
      <c r="G347" s="179" t="s">
        <v>230</v>
      </c>
      <c r="H347" s="180">
        <v>17.7</v>
      </c>
      <c r="I347" s="181"/>
      <c r="J347" s="182">
        <f>ROUND(I347*H347,2)</f>
        <v>0</v>
      </c>
      <c r="K347" s="183"/>
      <c r="L347" s="40"/>
      <c r="M347" s="184" t="s">
        <v>19</v>
      </c>
      <c r="N347" s="185" t="s">
        <v>47</v>
      </c>
      <c r="O347" s="65"/>
      <c r="P347" s="186">
        <f>O347*H347</f>
        <v>0</v>
      </c>
      <c r="Q347" s="186">
        <v>3.8000000000000002E-4</v>
      </c>
      <c r="R347" s="186">
        <f>Q347*H347</f>
        <v>6.7260000000000002E-3</v>
      </c>
      <c r="S347" s="186">
        <v>0</v>
      </c>
      <c r="T347" s="18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8" t="s">
        <v>294</v>
      </c>
      <c r="AT347" s="188" t="s">
        <v>191</v>
      </c>
      <c r="AU347" s="188" t="s">
        <v>86</v>
      </c>
      <c r="AY347" s="18" t="s">
        <v>189</v>
      </c>
      <c r="BE347" s="189">
        <f>IF(N347="základní",J347,0)</f>
        <v>0</v>
      </c>
      <c r="BF347" s="189">
        <f>IF(N347="snížená",J347,0)</f>
        <v>0</v>
      </c>
      <c r="BG347" s="189">
        <f>IF(N347="zákl. přenesená",J347,0)</f>
        <v>0</v>
      </c>
      <c r="BH347" s="189">
        <f>IF(N347="sníž. přenesená",J347,0)</f>
        <v>0</v>
      </c>
      <c r="BI347" s="189">
        <f>IF(N347="nulová",J347,0)</f>
        <v>0</v>
      </c>
      <c r="BJ347" s="18" t="s">
        <v>84</v>
      </c>
      <c r="BK347" s="189">
        <f>ROUND(I347*H347,2)</f>
        <v>0</v>
      </c>
      <c r="BL347" s="18" t="s">
        <v>294</v>
      </c>
      <c r="BM347" s="188" t="s">
        <v>2352</v>
      </c>
    </row>
    <row r="348" spans="1:65" s="2" customFormat="1" ht="19.2">
      <c r="A348" s="35"/>
      <c r="B348" s="36"/>
      <c r="C348" s="37"/>
      <c r="D348" s="190" t="s">
        <v>197</v>
      </c>
      <c r="E348" s="37"/>
      <c r="F348" s="191" t="s">
        <v>2353</v>
      </c>
      <c r="G348" s="37"/>
      <c r="H348" s="37"/>
      <c r="I348" s="192"/>
      <c r="J348" s="37"/>
      <c r="K348" s="37"/>
      <c r="L348" s="40"/>
      <c r="M348" s="193"/>
      <c r="N348" s="194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197</v>
      </c>
      <c r="AU348" s="18" t="s">
        <v>86</v>
      </c>
    </row>
    <row r="349" spans="1:65" s="2" customFormat="1" ht="10.199999999999999">
      <c r="A349" s="35"/>
      <c r="B349" s="36"/>
      <c r="C349" s="37"/>
      <c r="D349" s="195" t="s">
        <v>199</v>
      </c>
      <c r="E349" s="37"/>
      <c r="F349" s="196" t="s">
        <v>2354</v>
      </c>
      <c r="G349" s="37"/>
      <c r="H349" s="37"/>
      <c r="I349" s="192"/>
      <c r="J349" s="37"/>
      <c r="K349" s="37"/>
      <c r="L349" s="40"/>
      <c r="M349" s="193"/>
      <c r="N349" s="194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199</v>
      </c>
      <c r="AU349" s="18" t="s">
        <v>86</v>
      </c>
    </row>
    <row r="350" spans="1:65" s="13" customFormat="1" ht="10.199999999999999">
      <c r="B350" s="197"/>
      <c r="C350" s="198"/>
      <c r="D350" s="190" t="s">
        <v>201</v>
      </c>
      <c r="E350" s="199" t="s">
        <v>19</v>
      </c>
      <c r="F350" s="200" t="s">
        <v>2101</v>
      </c>
      <c r="G350" s="198"/>
      <c r="H350" s="201">
        <v>17.7</v>
      </c>
      <c r="I350" s="202"/>
      <c r="J350" s="198"/>
      <c r="K350" s="198"/>
      <c r="L350" s="203"/>
      <c r="M350" s="204"/>
      <c r="N350" s="205"/>
      <c r="O350" s="205"/>
      <c r="P350" s="205"/>
      <c r="Q350" s="205"/>
      <c r="R350" s="205"/>
      <c r="S350" s="205"/>
      <c r="T350" s="206"/>
      <c r="AT350" s="207" t="s">
        <v>201</v>
      </c>
      <c r="AU350" s="207" t="s">
        <v>86</v>
      </c>
      <c r="AV350" s="13" t="s">
        <v>86</v>
      </c>
      <c r="AW350" s="13" t="s">
        <v>37</v>
      </c>
      <c r="AX350" s="13" t="s">
        <v>84</v>
      </c>
      <c r="AY350" s="207" t="s">
        <v>189</v>
      </c>
    </row>
    <row r="351" spans="1:65" s="2" customFormat="1" ht="24.15" customHeight="1">
      <c r="A351" s="35"/>
      <c r="B351" s="36"/>
      <c r="C351" s="176" t="s">
        <v>591</v>
      </c>
      <c r="D351" s="176" t="s">
        <v>191</v>
      </c>
      <c r="E351" s="177" t="s">
        <v>2355</v>
      </c>
      <c r="F351" s="178" t="s">
        <v>2356</v>
      </c>
      <c r="G351" s="179" t="s">
        <v>210</v>
      </c>
      <c r="H351" s="180">
        <v>10</v>
      </c>
      <c r="I351" s="181"/>
      <c r="J351" s="182">
        <f>ROUND(I351*H351,2)</f>
        <v>0</v>
      </c>
      <c r="K351" s="183"/>
      <c r="L351" s="40"/>
      <c r="M351" s="184" t="s">
        <v>19</v>
      </c>
      <c r="N351" s="185" t="s">
        <v>47</v>
      </c>
      <c r="O351" s="65"/>
      <c r="P351" s="186">
        <f>O351*H351</f>
        <v>0</v>
      </c>
      <c r="Q351" s="186">
        <v>2.0000000000000002E-5</v>
      </c>
      <c r="R351" s="186">
        <f>Q351*H351</f>
        <v>2.0000000000000001E-4</v>
      </c>
      <c r="S351" s="186">
        <v>0</v>
      </c>
      <c r="T351" s="18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8" t="s">
        <v>294</v>
      </c>
      <c r="AT351" s="188" t="s">
        <v>191</v>
      </c>
      <c r="AU351" s="188" t="s">
        <v>86</v>
      </c>
      <c r="AY351" s="18" t="s">
        <v>189</v>
      </c>
      <c r="BE351" s="189">
        <f>IF(N351="základní",J351,0)</f>
        <v>0</v>
      </c>
      <c r="BF351" s="189">
        <f>IF(N351="snížená",J351,0)</f>
        <v>0</v>
      </c>
      <c r="BG351" s="189">
        <f>IF(N351="zákl. přenesená",J351,0)</f>
        <v>0</v>
      </c>
      <c r="BH351" s="189">
        <f>IF(N351="sníž. přenesená",J351,0)</f>
        <v>0</v>
      </c>
      <c r="BI351" s="189">
        <f>IF(N351="nulová",J351,0)</f>
        <v>0</v>
      </c>
      <c r="BJ351" s="18" t="s">
        <v>84</v>
      </c>
      <c r="BK351" s="189">
        <f>ROUND(I351*H351,2)</f>
        <v>0</v>
      </c>
      <c r="BL351" s="18" t="s">
        <v>294</v>
      </c>
      <c r="BM351" s="188" t="s">
        <v>2357</v>
      </c>
    </row>
    <row r="352" spans="1:65" s="2" customFormat="1" ht="19.2">
      <c r="A352" s="35"/>
      <c r="B352" s="36"/>
      <c r="C352" s="37"/>
      <c r="D352" s="190" t="s">
        <v>197</v>
      </c>
      <c r="E352" s="37"/>
      <c r="F352" s="191" t="s">
        <v>2358</v>
      </c>
      <c r="G352" s="37"/>
      <c r="H352" s="37"/>
      <c r="I352" s="192"/>
      <c r="J352" s="37"/>
      <c r="K352" s="37"/>
      <c r="L352" s="40"/>
      <c r="M352" s="193"/>
      <c r="N352" s="194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197</v>
      </c>
      <c r="AU352" s="18" t="s">
        <v>86</v>
      </c>
    </row>
    <row r="353" spans="1:65" s="2" customFormat="1" ht="10.199999999999999">
      <c r="A353" s="35"/>
      <c r="B353" s="36"/>
      <c r="C353" s="37"/>
      <c r="D353" s="195" t="s">
        <v>199</v>
      </c>
      <c r="E353" s="37"/>
      <c r="F353" s="196" t="s">
        <v>2359</v>
      </c>
      <c r="G353" s="37"/>
      <c r="H353" s="37"/>
      <c r="I353" s="192"/>
      <c r="J353" s="37"/>
      <c r="K353" s="37"/>
      <c r="L353" s="40"/>
      <c r="M353" s="193"/>
      <c r="N353" s="194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199</v>
      </c>
      <c r="AU353" s="18" t="s">
        <v>86</v>
      </c>
    </row>
    <row r="354" spans="1:65" s="13" customFormat="1" ht="10.199999999999999">
      <c r="B354" s="197"/>
      <c r="C354" s="198"/>
      <c r="D354" s="190" t="s">
        <v>201</v>
      </c>
      <c r="E354" s="199" t="s">
        <v>19</v>
      </c>
      <c r="F354" s="200" t="s">
        <v>256</v>
      </c>
      <c r="G354" s="198"/>
      <c r="H354" s="201">
        <v>10</v>
      </c>
      <c r="I354" s="202"/>
      <c r="J354" s="198"/>
      <c r="K354" s="198"/>
      <c r="L354" s="203"/>
      <c r="M354" s="204"/>
      <c r="N354" s="205"/>
      <c r="O354" s="205"/>
      <c r="P354" s="205"/>
      <c r="Q354" s="205"/>
      <c r="R354" s="205"/>
      <c r="S354" s="205"/>
      <c r="T354" s="206"/>
      <c r="AT354" s="207" t="s">
        <v>201</v>
      </c>
      <c r="AU354" s="207" t="s">
        <v>86</v>
      </c>
      <c r="AV354" s="13" t="s">
        <v>86</v>
      </c>
      <c r="AW354" s="13" t="s">
        <v>37</v>
      </c>
      <c r="AX354" s="13" t="s">
        <v>84</v>
      </c>
      <c r="AY354" s="207" t="s">
        <v>189</v>
      </c>
    </row>
    <row r="355" spans="1:65" s="12" customFormat="1" ht="22.8" customHeight="1">
      <c r="B355" s="160"/>
      <c r="C355" s="161"/>
      <c r="D355" s="162" t="s">
        <v>75</v>
      </c>
      <c r="E355" s="174" t="s">
        <v>2360</v>
      </c>
      <c r="F355" s="174" t="s">
        <v>2361</v>
      </c>
      <c r="G355" s="161"/>
      <c r="H355" s="161"/>
      <c r="I355" s="164"/>
      <c r="J355" s="175">
        <f>BK355</f>
        <v>0</v>
      </c>
      <c r="K355" s="161"/>
      <c r="L355" s="166"/>
      <c r="M355" s="167"/>
      <c r="N355" s="168"/>
      <c r="O355" s="168"/>
      <c r="P355" s="169">
        <f>SUM(P356:P359)</f>
        <v>0</v>
      </c>
      <c r="Q355" s="168"/>
      <c r="R355" s="169">
        <f>SUM(R356:R359)</f>
        <v>2.6447399999999996E-2</v>
      </c>
      <c r="S355" s="168"/>
      <c r="T355" s="170">
        <f>SUM(T356:T359)</f>
        <v>0</v>
      </c>
      <c r="AR355" s="171" t="s">
        <v>86</v>
      </c>
      <c r="AT355" s="172" t="s">
        <v>75</v>
      </c>
      <c r="AU355" s="172" t="s">
        <v>84</v>
      </c>
      <c r="AY355" s="171" t="s">
        <v>189</v>
      </c>
      <c r="BK355" s="173">
        <f>SUM(BK356:BK359)</f>
        <v>0</v>
      </c>
    </row>
    <row r="356" spans="1:65" s="2" customFormat="1" ht="33" customHeight="1">
      <c r="A356" s="35"/>
      <c r="B356" s="36"/>
      <c r="C356" s="176" t="s">
        <v>595</v>
      </c>
      <c r="D356" s="176" t="s">
        <v>191</v>
      </c>
      <c r="E356" s="177" t="s">
        <v>2362</v>
      </c>
      <c r="F356" s="178" t="s">
        <v>2363</v>
      </c>
      <c r="G356" s="179" t="s">
        <v>230</v>
      </c>
      <c r="H356" s="180">
        <v>94.454999999999998</v>
      </c>
      <c r="I356" s="181"/>
      <c r="J356" s="182">
        <f>ROUND(I356*H356,2)</f>
        <v>0</v>
      </c>
      <c r="K356" s="183"/>
      <c r="L356" s="40"/>
      <c r="M356" s="184" t="s">
        <v>19</v>
      </c>
      <c r="N356" s="185" t="s">
        <v>47</v>
      </c>
      <c r="O356" s="65"/>
      <c r="P356" s="186">
        <f>O356*H356</f>
        <v>0</v>
      </c>
      <c r="Q356" s="186">
        <v>2.7999999999999998E-4</v>
      </c>
      <c r="R356" s="186">
        <f>Q356*H356</f>
        <v>2.6447399999999996E-2</v>
      </c>
      <c r="S356" s="186">
        <v>0</v>
      </c>
      <c r="T356" s="18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88" t="s">
        <v>294</v>
      </c>
      <c r="AT356" s="188" t="s">
        <v>191</v>
      </c>
      <c r="AU356" s="188" t="s">
        <v>86</v>
      </c>
      <c r="AY356" s="18" t="s">
        <v>189</v>
      </c>
      <c r="BE356" s="189">
        <f>IF(N356="základní",J356,0)</f>
        <v>0</v>
      </c>
      <c r="BF356" s="189">
        <f>IF(N356="snížená",J356,0)</f>
        <v>0</v>
      </c>
      <c r="BG356" s="189">
        <f>IF(N356="zákl. přenesená",J356,0)</f>
        <v>0</v>
      </c>
      <c r="BH356" s="189">
        <f>IF(N356="sníž. přenesená",J356,0)</f>
        <v>0</v>
      </c>
      <c r="BI356" s="189">
        <f>IF(N356="nulová",J356,0)</f>
        <v>0</v>
      </c>
      <c r="BJ356" s="18" t="s">
        <v>84</v>
      </c>
      <c r="BK356" s="189">
        <f>ROUND(I356*H356,2)</f>
        <v>0</v>
      </c>
      <c r="BL356" s="18" t="s">
        <v>294</v>
      </c>
      <c r="BM356" s="188" t="s">
        <v>2364</v>
      </c>
    </row>
    <row r="357" spans="1:65" s="2" customFormat="1" ht="28.8">
      <c r="A357" s="35"/>
      <c r="B357" s="36"/>
      <c r="C357" s="37"/>
      <c r="D357" s="190" t="s">
        <v>197</v>
      </c>
      <c r="E357" s="37"/>
      <c r="F357" s="191" t="s">
        <v>2365</v>
      </c>
      <c r="G357" s="37"/>
      <c r="H357" s="37"/>
      <c r="I357" s="192"/>
      <c r="J357" s="37"/>
      <c r="K357" s="37"/>
      <c r="L357" s="40"/>
      <c r="M357" s="193"/>
      <c r="N357" s="194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197</v>
      </c>
      <c r="AU357" s="18" t="s">
        <v>86</v>
      </c>
    </row>
    <row r="358" spans="1:65" s="2" customFormat="1" ht="10.199999999999999">
      <c r="A358" s="35"/>
      <c r="B358" s="36"/>
      <c r="C358" s="37"/>
      <c r="D358" s="195" t="s">
        <v>199</v>
      </c>
      <c r="E358" s="37"/>
      <c r="F358" s="196" t="s">
        <v>2366</v>
      </c>
      <c r="G358" s="37"/>
      <c r="H358" s="37"/>
      <c r="I358" s="192"/>
      <c r="J358" s="37"/>
      <c r="K358" s="37"/>
      <c r="L358" s="40"/>
      <c r="M358" s="193"/>
      <c r="N358" s="194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199</v>
      </c>
      <c r="AU358" s="18" t="s">
        <v>86</v>
      </c>
    </row>
    <row r="359" spans="1:65" s="13" customFormat="1" ht="10.199999999999999">
      <c r="B359" s="197"/>
      <c r="C359" s="198"/>
      <c r="D359" s="190" t="s">
        <v>201</v>
      </c>
      <c r="E359" s="199" t="s">
        <v>19</v>
      </c>
      <c r="F359" s="200" t="s">
        <v>2367</v>
      </c>
      <c r="G359" s="198"/>
      <c r="H359" s="201">
        <v>94.454999999999998</v>
      </c>
      <c r="I359" s="202"/>
      <c r="J359" s="198"/>
      <c r="K359" s="198"/>
      <c r="L359" s="203"/>
      <c r="M359" s="230"/>
      <c r="N359" s="231"/>
      <c r="O359" s="231"/>
      <c r="P359" s="231"/>
      <c r="Q359" s="231"/>
      <c r="R359" s="231"/>
      <c r="S359" s="231"/>
      <c r="T359" s="232"/>
      <c r="AT359" s="207" t="s">
        <v>201</v>
      </c>
      <c r="AU359" s="207" t="s">
        <v>86</v>
      </c>
      <c r="AV359" s="13" t="s">
        <v>86</v>
      </c>
      <c r="AW359" s="13" t="s">
        <v>37</v>
      </c>
      <c r="AX359" s="13" t="s">
        <v>84</v>
      </c>
      <c r="AY359" s="207" t="s">
        <v>189</v>
      </c>
    </row>
    <row r="360" spans="1:65" s="2" customFormat="1" ht="6.9" customHeight="1">
      <c r="A360" s="35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0"/>
      <c r="M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</row>
  </sheetData>
  <sheetProtection algorithmName="SHA-512" hashValue="1ljUSZEb5+/DVMSsD2Oz8PpoJbwGS/804sIgN9dCyLSJHGaD/+r5MKb7TE1kX3D/HEdNkVfdsLXIQQNTVl6UXg==" saltValue="CTElzIyAWTcHvq0WPgy/ey+pjno+9aMHjCZm/yWY1q8ucCNAjvElCqYf3xCOh6/hwo2+2+Sb9GokjdDcXgs0JQ==" spinCount="100000" sheet="1" objects="1" scenarios="1" formatColumns="0" formatRows="0" autoFilter="0"/>
  <autoFilter ref="C92:K359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8" r:id="rId1"/>
    <hyperlink ref="F108" r:id="rId2"/>
    <hyperlink ref="F112" r:id="rId3"/>
    <hyperlink ref="F116" r:id="rId4"/>
    <hyperlink ref="F121" r:id="rId5"/>
    <hyperlink ref="F131" r:id="rId6"/>
    <hyperlink ref="F138" r:id="rId7"/>
    <hyperlink ref="F146" r:id="rId8"/>
    <hyperlink ref="F153" r:id="rId9"/>
    <hyperlink ref="F161" r:id="rId10"/>
    <hyperlink ref="F165" r:id="rId11"/>
    <hyperlink ref="F169" r:id="rId12"/>
    <hyperlink ref="F173" r:id="rId13"/>
    <hyperlink ref="F177" r:id="rId14"/>
    <hyperlink ref="F181" r:id="rId15"/>
    <hyperlink ref="F185" r:id="rId16"/>
    <hyperlink ref="F190" r:id="rId17"/>
    <hyperlink ref="F194" r:id="rId18"/>
    <hyperlink ref="F198" r:id="rId19"/>
    <hyperlink ref="F202" r:id="rId20"/>
    <hyperlink ref="F206" r:id="rId21"/>
    <hyperlink ref="F210" r:id="rId22"/>
    <hyperlink ref="F214" r:id="rId23"/>
    <hyperlink ref="F218" r:id="rId24"/>
    <hyperlink ref="F222" r:id="rId25"/>
    <hyperlink ref="F226" r:id="rId26"/>
    <hyperlink ref="F230" r:id="rId27"/>
    <hyperlink ref="F234" r:id="rId28"/>
    <hyperlink ref="F239" r:id="rId29"/>
    <hyperlink ref="F242" r:id="rId30"/>
    <hyperlink ref="F245" r:id="rId31"/>
    <hyperlink ref="F249" r:id="rId32"/>
    <hyperlink ref="F253" r:id="rId33"/>
    <hyperlink ref="F258" r:id="rId34"/>
    <hyperlink ref="F262" r:id="rId35"/>
    <hyperlink ref="F266" r:id="rId36"/>
    <hyperlink ref="F270" r:id="rId37"/>
    <hyperlink ref="F274" r:id="rId38"/>
    <hyperlink ref="F280" r:id="rId39"/>
    <hyperlink ref="F289" r:id="rId40"/>
    <hyperlink ref="F295" r:id="rId41"/>
    <hyperlink ref="F299" r:id="rId42"/>
    <hyperlink ref="F305" r:id="rId43"/>
    <hyperlink ref="F311" r:id="rId44"/>
    <hyperlink ref="F317" r:id="rId45"/>
    <hyperlink ref="F321" r:id="rId46"/>
    <hyperlink ref="F325" r:id="rId47"/>
    <hyperlink ref="F329" r:id="rId48"/>
    <hyperlink ref="F333" r:id="rId49"/>
    <hyperlink ref="F337" r:id="rId50"/>
    <hyperlink ref="F341" r:id="rId51"/>
    <hyperlink ref="F345" r:id="rId52"/>
    <hyperlink ref="F349" r:id="rId53"/>
    <hyperlink ref="F353" r:id="rId54"/>
    <hyperlink ref="F358" r:id="rId55"/>
  </hyperlinks>
  <pageMargins left="0.39374999999999999" right="0.39374999999999999" top="0.39374999999999999" bottom="0.39374999999999999" header="0" footer="0"/>
  <pageSetup paperSize="9" scale="88" fitToHeight="100" orientation="portrait" blackAndWhite="1" r:id="rId56"/>
  <headerFooter>
    <oddFooter>&amp;CStrana &amp;P z &amp;N</oddFooter>
  </headerFooter>
  <drawing r:id="rId5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8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114</v>
      </c>
      <c r="AZ2" s="102" t="s">
        <v>124</v>
      </c>
      <c r="BA2" s="102" t="s">
        <v>125</v>
      </c>
      <c r="BB2" s="102" t="s">
        <v>19</v>
      </c>
      <c r="BC2" s="102" t="s">
        <v>2368</v>
      </c>
      <c r="BD2" s="102" t="s">
        <v>86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  <c r="AZ3" s="102" t="s">
        <v>127</v>
      </c>
      <c r="BA3" s="102" t="s">
        <v>128</v>
      </c>
      <c r="BB3" s="102" t="s">
        <v>19</v>
      </c>
      <c r="BC3" s="102" t="s">
        <v>2369</v>
      </c>
      <c r="BD3" s="102" t="s">
        <v>86</v>
      </c>
    </row>
    <row r="4" spans="1:5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  <c r="AZ4" s="102" t="s">
        <v>840</v>
      </c>
      <c r="BA4" s="102" t="s">
        <v>1321</v>
      </c>
      <c r="BB4" s="102" t="s">
        <v>19</v>
      </c>
      <c r="BC4" s="102" t="s">
        <v>2370</v>
      </c>
      <c r="BD4" s="102" t="s">
        <v>86</v>
      </c>
    </row>
    <row r="5" spans="1:56" s="1" customFormat="1" ht="6.9" customHeight="1">
      <c r="B5" s="21"/>
      <c r="L5" s="21"/>
      <c r="AZ5" s="102" t="s">
        <v>133</v>
      </c>
      <c r="BA5" s="102" t="s">
        <v>133</v>
      </c>
      <c r="BB5" s="102" t="s">
        <v>19</v>
      </c>
      <c r="BC5" s="102" t="s">
        <v>2371</v>
      </c>
      <c r="BD5" s="102" t="s">
        <v>86</v>
      </c>
    </row>
    <row r="6" spans="1:56" s="1" customFormat="1" ht="12" customHeight="1">
      <c r="B6" s="21"/>
      <c r="D6" s="107" t="s">
        <v>16</v>
      </c>
      <c r="L6" s="21"/>
      <c r="AZ6" s="102" t="s">
        <v>135</v>
      </c>
      <c r="BA6" s="102" t="s">
        <v>136</v>
      </c>
      <c r="BB6" s="102" t="s">
        <v>19</v>
      </c>
      <c r="BC6" s="102" t="s">
        <v>2372</v>
      </c>
      <c r="BD6" s="102" t="s">
        <v>86</v>
      </c>
    </row>
    <row r="7" spans="1:5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  <c r="AZ7" s="102" t="s">
        <v>1327</v>
      </c>
      <c r="BA7" s="102" t="s">
        <v>1328</v>
      </c>
      <c r="BB7" s="102" t="s">
        <v>19</v>
      </c>
      <c r="BC7" s="102" t="s">
        <v>2372</v>
      </c>
      <c r="BD7" s="102" t="s">
        <v>86</v>
      </c>
    </row>
    <row r="8" spans="1:5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2" t="s">
        <v>142</v>
      </c>
      <c r="BA8" s="102" t="s">
        <v>143</v>
      </c>
      <c r="BB8" s="102" t="s">
        <v>19</v>
      </c>
      <c r="BC8" s="102" t="s">
        <v>1340</v>
      </c>
      <c r="BD8" s="102" t="s">
        <v>86</v>
      </c>
    </row>
    <row r="9" spans="1:56" s="2" customFormat="1" ht="30" customHeight="1">
      <c r="A9" s="35"/>
      <c r="B9" s="40"/>
      <c r="C9" s="35"/>
      <c r="D9" s="35"/>
      <c r="E9" s="380" t="s">
        <v>2373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2" t="s">
        <v>146</v>
      </c>
      <c r="BA9" s="102" t="s">
        <v>147</v>
      </c>
      <c r="BB9" s="102" t="s">
        <v>19</v>
      </c>
      <c r="BC9" s="102" t="s">
        <v>2374</v>
      </c>
      <c r="BD9" s="102" t="s">
        <v>86</v>
      </c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02" t="s">
        <v>156</v>
      </c>
      <c r="BA10" s="102" t="s">
        <v>156</v>
      </c>
      <c r="BB10" s="102" t="s">
        <v>19</v>
      </c>
      <c r="BC10" s="102" t="s">
        <v>2375</v>
      </c>
      <c r="BD10" s="102" t="s">
        <v>86</v>
      </c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ROUND(J95,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ROUND((SUM(BE95:BE587)),  2)</f>
        <v>0</v>
      </c>
      <c r="G33" s="35"/>
      <c r="H33" s="35"/>
      <c r="I33" s="120">
        <v>0.21</v>
      </c>
      <c r="J33" s="119">
        <f>ROUND(((SUM(BE95:BE587))*I33),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ROUND((SUM(BF95:BF587)),  2)</f>
        <v>0</v>
      </c>
      <c r="G34" s="35"/>
      <c r="H34" s="35"/>
      <c r="I34" s="120">
        <v>0.12</v>
      </c>
      <c r="J34" s="119">
        <f>ROUND(((SUM(BF95:BF587))*I34),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ROUND((SUM(BG95:BG587)),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ROUND((SUM(BH95:BH587)),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ROUND((SUM(BI95:BI587)),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02.2.2 - SO 02 - Stavební úprava vodojemu - Technické vystrojení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J95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J96</f>
        <v>0</v>
      </c>
      <c r="K60" s="137"/>
      <c r="L60" s="141"/>
    </row>
    <row r="61" spans="1:47" s="10" customFormat="1" ht="19.95" customHeight="1">
      <c r="B61" s="142"/>
      <c r="C61" s="143"/>
      <c r="D61" s="144" t="s">
        <v>163</v>
      </c>
      <c r="E61" s="145"/>
      <c r="F61" s="145"/>
      <c r="G61" s="145"/>
      <c r="H61" s="145"/>
      <c r="I61" s="145"/>
      <c r="J61" s="146">
        <f>J97</f>
        <v>0</v>
      </c>
      <c r="K61" s="143"/>
      <c r="L61" s="147"/>
    </row>
    <row r="62" spans="1:47" s="10" customFormat="1" ht="19.95" customHeight="1">
      <c r="B62" s="142"/>
      <c r="C62" s="143"/>
      <c r="D62" s="144" t="s">
        <v>2004</v>
      </c>
      <c r="E62" s="145"/>
      <c r="F62" s="145"/>
      <c r="G62" s="145"/>
      <c r="H62" s="145"/>
      <c r="I62" s="145"/>
      <c r="J62" s="146">
        <f>J154</f>
        <v>0</v>
      </c>
      <c r="K62" s="143"/>
      <c r="L62" s="147"/>
    </row>
    <row r="63" spans="1:47" s="10" customFormat="1" ht="19.95" customHeight="1">
      <c r="B63" s="142"/>
      <c r="C63" s="143"/>
      <c r="D63" s="144" t="s">
        <v>164</v>
      </c>
      <c r="E63" s="145"/>
      <c r="F63" s="145"/>
      <c r="G63" s="145"/>
      <c r="H63" s="145"/>
      <c r="I63" s="145"/>
      <c r="J63" s="146">
        <f>J180</f>
        <v>0</v>
      </c>
      <c r="K63" s="143"/>
      <c r="L63" s="147"/>
    </row>
    <row r="64" spans="1:47" s="10" customFormat="1" ht="19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J197</f>
        <v>0</v>
      </c>
      <c r="K64" s="143"/>
      <c r="L64" s="147"/>
    </row>
    <row r="65" spans="1:31" s="10" customFormat="1" ht="19.95" customHeight="1">
      <c r="B65" s="142"/>
      <c r="C65" s="143"/>
      <c r="D65" s="144" t="s">
        <v>166</v>
      </c>
      <c r="E65" s="145"/>
      <c r="F65" s="145"/>
      <c r="G65" s="145"/>
      <c r="H65" s="145"/>
      <c r="I65" s="145"/>
      <c r="J65" s="146">
        <f>J205</f>
        <v>0</v>
      </c>
      <c r="K65" s="143"/>
      <c r="L65" s="147"/>
    </row>
    <row r="66" spans="1:31" s="10" customFormat="1" ht="19.95" customHeight="1">
      <c r="B66" s="142"/>
      <c r="C66" s="143"/>
      <c r="D66" s="144" t="s">
        <v>754</v>
      </c>
      <c r="E66" s="145"/>
      <c r="F66" s="145"/>
      <c r="G66" s="145"/>
      <c r="H66" s="145"/>
      <c r="I66" s="145"/>
      <c r="J66" s="146">
        <f>J487</f>
        <v>0</v>
      </c>
      <c r="K66" s="143"/>
      <c r="L66" s="147"/>
    </row>
    <row r="67" spans="1:31" s="10" customFormat="1" ht="19.95" customHeight="1">
      <c r="B67" s="142"/>
      <c r="C67" s="143"/>
      <c r="D67" s="144" t="s">
        <v>167</v>
      </c>
      <c r="E67" s="145"/>
      <c r="F67" s="145"/>
      <c r="G67" s="145"/>
      <c r="H67" s="145"/>
      <c r="I67" s="145"/>
      <c r="J67" s="146">
        <f>J509</f>
        <v>0</v>
      </c>
      <c r="K67" s="143"/>
      <c r="L67" s="147"/>
    </row>
    <row r="68" spans="1:31" s="10" customFormat="1" ht="19.95" customHeight="1">
      <c r="B68" s="142"/>
      <c r="C68" s="143"/>
      <c r="D68" s="144" t="s">
        <v>168</v>
      </c>
      <c r="E68" s="145"/>
      <c r="F68" s="145"/>
      <c r="G68" s="145"/>
      <c r="H68" s="145"/>
      <c r="I68" s="145"/>
      <c r="J68" s="146">
        <f>J523</f>
        <v>0</v>
      </c>
      <c r="K68" s="143"/>
      <c r="L68" s="147"/>
    </row>
    <row r="69" spans="1:31" s="9" customFormat="1" ht="24.9" customHeight="1">
      <c r="B69" s="136"/>
      <c r="C69" s="137"/>
      <c r="D69" s="138" t="s">
        <v>867</v>
      </c>
      <c r="E69" s="139"/>
      <c r="F69" s="139"/>
      <c r="G69" s="139"/>
      <c r="H69" s="139"/>
      <c r="I69" s="139"/>
      <c r="J69" s="140">
        <f>J527</f>
        <v>0</v>
      </c>
      <c r="K69" s="137"/>
      <c r="L69" s="141"/>
    </row>
    <row r="70" spans="1:31" s="10" customFormat="1" ht="19.95" customHeight="1">
      <c r="B70" s="142"/>
      <c r="C70" s="143"/>
      <c r="D70" s="144" t="s">
        <v>2376</v>
      </c>
      <c r="E70" s="145"/>
      <c r="F70" s="145"/>
      <c r="G70" s="145"/>
      <c r="H70" s="145"/>
      <c r="I70" s="145"/>
      <c r="J70" s="146">
        <f>J528</f>
        <v>0</v>
      </c>
      <c r="K70" s="143"/>
      <c r="L70" s="147"/>
    </row>
    <row r="71" spans="1:31" s="10" customFormat="1" ht="19.95" customHeight="1">
      <c r="B71" s="142"/>
      <c r="C71" s="143"/>
      <c r="D71" s="144" t="s">
        <v>2008</v>
      </c>
      <c r="E71" s="145"/>
      <c r="F71" s="145"/>
      <c r="G71" s="145"/>
      <c r="H71" s="145"/>
      <c r="I71" s="145"/>
      <c r="J71" s="146">
        <f>J552</f>
        <v>0</v>
      </c>
      <c r="K71" s="143"/>
      <c r="L71" s="147"/>
    </row>
    <row r="72" spans="1:31" s="9" customFormat="1" ht="24.9" customHeight="1">
      <c r="B72" s="136"/>
      <c r="C72" s="137"/>
      <c r="D72" s="138" t="s">
        <v>171</v>
      </c>
      <c r="E72" s="139"/>
      <c r="F72" s="139"/>
      <c r="G72" s="139"/>
      <c r="H72" s="139"/>
      <c r="I72" s="139"/>
      <c r="J72" s="140">
        <f>J564</f>
        <v>0</v>
      </c>
      <c r="K72" s="137"/>
      <c r="L72" s="141"/>
    </row>
    <row r="73" spans="1:31" s="10" customFormat="1" ht="19.95" customHeight="1">
      <c r="B73" s="142"/>
      <c r="C73" s="143"/>
      <c r="D73" s="144" t="s">
        <v>172</v>
      </c>
      <c r="E73" s="145"/>
      <c r="F73" s="145"/>
      <c r="G73" s="145"/>
      <c r="H73" s="145"/>
      <c r="I73" s="145"/>
      <c r="J73" s="146">
        <f>J565</f>
        <v>0</v>
      </c>
      <c r="K73" s="143"/>
      <c r="L73" s="147"/>
    </row>
    <row r="74" spans="1:31" s="10" customFormat="1" ht="19.95" customHeight="1">
      <c r="B74" s="142"/>
      <c r="C74" s="143"/>
      <c r="D74" s="144" t="s">
        <v>173</v>
      </c>
      <c r="E74" s="145"/>
      <c r="F74" s="145"/>
      <c r="G74" s="145"/>
      <c r="H74" s="145"/>
      <c r="I74" s="145"/>
      <c r="J74" s="146">
        <f>J574</f>
        <v>0</v>
      </c>
      <c r="K74" s="143"/>
      <c r="L74" s="147"/>
    </row>
    <row r="75" spans="1:31" s="10" customFormat="1" ht="19.95" customHeight="1">
      <c r="B75" s="142"/>
      <c r="C75" s="143"/>
      <c r="D75" s="144" t="s">
        <v>2377</v>
      </c>
      <c r="E75" s="145"/>
      <c r="F75" s="145"/>
      <c r="G75" s="145"/>
      <c r="H75" s="145"/>
      <c r="I75" s="145"/>
      <c r="J75" s="146">
        <f>J583</f>
        <v>0</v>
      </c>
      <c r="K75" s="143"/>
      <c r="L75" s="147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63" s="2" customFormat="1" ht="6.9" customHeight="1">
      <c r="A81" s="35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24.9" customHeight="1">
      <c r="A82" s="35"/>
      <c r="B82" s="36"/>
      <c r="C82" s="24" t="s">
        <v>174</v>
      </c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6.5" customHeight="1">
      <c r="A85" s="35"/>
      <c r="B85" s="36"/>
      <c r="C85" s="37"/>
      <c r="D85" s="37"/>
      <c r="E85" s="385" t="str">
        <f>E7</f>
        <v>Vodovod Tošovice II. Etapa</v>
      </c>
      <c r="F85" s="386"/>
      <c r="G85" s="386"/>
      <c r="H85" s="386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141</v>
      </c>
      <c r="D86" s="37"/>
      <c r="E86" s="37"/>
      <c r="F86" s="37"/>
      <c r="G86" s="37"/>
      <c r="H86" s="37"/>
      <c r="I86" s="37"/>
      <c r="J86" s="37"/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30" customHeight="1">
      <c r="A87" s="35"/>
      <c r="B87" s="36"/>
      <c r="C87" s="37"/>
      <c r="D87" s="37"/>
      <c r="E87" s="342" t="str">
        <f>E9</f>
        <v>02.2.2 - SO 02 - Stavební úprava vodojemu - Technické vystrojení</v>
      </c>
      <c r="F87" s="387"/>
      <c r="G87" s="387"/>
      <c r="H87" s="387"/>
      <c r="I87" s="37"/>
      <c r="J87" s="37"/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F12</f>
        <v>Odry</v>
      </c>
      <c r="G89" s="37"/>
      <c r="H89" s="37"/>
      <c r="I89" s="30" t="s">
        <v>23</v>
      </c>
      <c r="J89" s="60" t="str">
        <f>IF(J12="","",J12)</f>
        <v>5. 5. 2025</v>
      </c>
      <c r="K89" s="37"/>
      <c r="L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8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15" customHeight="1">
      <c r="A91" s="35"/>
      <c r="B91" s="36"/>
      <c r="C91" s="30" t="s">
        <v>25</v>
      </c>
      <c r="D91" s="37"/>
      <c r="E91" s="37"/>
      <c r="F91" s="28" t="str">
        <f>E15</f>
        <v>Město Odry</v>
      </c>
      <c r="G91" s="37"/>
      <c r="H91" s="37"/>
      <c r="I91" s="30" t="s">
        <v>33</v>
      </c>
      <c r="J91" s="33" t="str">
        <f>E21</f>
        <v>Hydroelko, s.r.o.</v>
      </c>
      <c r="K91" s="37"/>
      <c r="L91" s="108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15" customHeight="1">
      <c r="A92" s="35"/>
      <c r="B92" s="36"/>
      <c r="C92" s="30" t="s">
        <v>31</v>
      </c>
      <c r="D92" s="37"/>
      <c r="E92" s="37"/>
      <c r="F92" s="28" t="str">
        <f>IF(E18="","",E18)</f>
        <v>Vyplň údaj</v>
      </c>
      <c r="G92" s="37"/>
      <c r="H92" s="37"/>
      <c r="I92" s="30" t="s">
        <v>38</v>
      </c>
      <c r="J92" s="33" t="str">
        <f>E24</f>
        <v xml:space="preserve"> </v>
      </c>
      <c r="K92" s="37"/>
      <c r="L92" s="108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08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48"/>
      <c r="B94" s="149"/>
      <c r="C94" s="150" t="s">
        <v>175</v>
      </c>
      <c r="D94" s="151" t="s">
        <v>61</v>
      </c>
      <c r="E94" s="151" t="s">
        <v>57</v>
      </c>
      <c r="F94" s="151" t="s">
        <v>58</v>
      </c>
      <c r="G94" s="151" t="s">
        <v>176</v>
      </c>
      <c r="H94" s="151" t="s">
        <v>177</v>
      </c>
      <c r="I94" s="151" t="s">
        <v>178</v>
      </c>
      <c r="J94" s="152" t="s">
        <v>160</v>
      </c>
      <c r="K94" s="153" t="s">
        <v>179</v>
      </c>
      <c r="L94" s="154"/>
      <c r="M94" s="69" t="s">
        <v>19</v>
      </c>
      <c r="N94" s="70" t="s">
        <v>46</v>
      </c>
      <c r="O94" s="70" t="s">
        <v>180</v>
      </c>
      <c r="P94" s="70" t="s">
        <v>181</v>
      </c>
      <c r="Q94" s="70" t="s">
        <v>182</v>
      </c>
      <c r="R94" s="70" t="s">
        <v>183</v>
      </c>
      <c r="S94" s="70" t="s">
        <v>184</v>
      </c>
      <c r="T94" s="71" t="s">
        <v>185</v>
      </c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</row>
    <row r="95" spans="1:63" s="2" customFormat="1" ht="22.8" customHeight="1">
      <c r="A95" s="35"/>
      <c r="B95" s="36"/>
      <c r="C95" s="76" t="s">
        <v>186</v>
      </c>
      <c r="D95" s="37"/>
      <c r="E95" s="37"/>
      <c r="F95" s="37"/>
      <c r="G95" s="37"/>
      <c r="H95" s="37"/>
      <c r="I95" s="37"/>
      <c r="J95" s="155">
        <f>BK95</f>
        <v>0</v>
      </c>
      <c r="K95" s="37"/>
      <c r="L95" s="40"/>
      <c r="M95" s="72"/>
      <c r="N95" s="156"/>
      <c r="O95" s="73"/>
      <c r="P95" s="157">
        <f>P96+P527+P564</f>
        <v>0</v>
      </c>
      <c r="Q95" s="73"/>
      <c r="R95" s="157">
        <f>R96+R527+R564</f>
        <v>558.01162412999997</v>
      </c>
      <c r="S95" s="73"/>
      <c r="T95" s="158">
        <f>T96+T527+T564</f>
        <v>0.89134999999999986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75</v>
      </c>
      <c r="AU95" s="18" t="s">
        <v>161</v>
      </c>
      <c r="BK95" s="159">
        <f>BK96+BK527+BK564</f>
        <v>0</v>
      </c>
    </row>
    <row r="96" spans="1:63" s="12" customFormat="1" ht="25.95" customHeight="1">
      <c r="B96" s="160"/>
      <c r="C96" s="161"/>
      <c r="D96" s="162" t="s">
        <v>75</v>
      </c>
      <c r="E96" s="163" t="s">
        <v>187</v>
      </c>
      <c r="F96" s="163" t="s">
        <v>188</v>
      </c>
      <c r="G96" s="161"/>
      <c r="H96" s="161"/>
      <c r="I96" s="164"/>
      <c r="J96" s="165">
        <f>BK96</f>
        <v>0</v>
      </c>
      <c r="K96" s="161"/>
      <c r="L96" s="166"/>
      <c r="M96" s="167"/>
      <c r="N96" s="168"/>
      <c r="O96" s="168"/>
      <c r="P96" s="169">
        <f>P97+P154+P180+P197+P205+P487+P509+P523</f>
        <v>0</v>
      </c>
      <c r="Q96" s="168"/>
      <c r="R96" s="169">
        <f>R97+R154+R180+R197+R205+R487+R509+R523</f>
        <v>557.94972812999993</v>
      </c>
      <c r="S96" s="168"/>
      <c r="T96" s="170">
        <f>T97+T154+T180+T197+T205+T487+T509+T523</f>
        <v>0.89134999999999986</v>
      </c>
      <c r="AR96" s="171" t="s">
        <v>84</v>
      </c>
      <c r="AT96" s="172" t="s">
        <v>75</v>
      </c>
      <c r="AU96" s="172" t="s">
        <v>76</v>
      </c>
      <c r="AY96" s="171" t="s">
        <v>189</v>
      </c>
      <c r="BK96" s="173">
        <f>BK97+BK154+BK180+BK197+BK205+BK487+BK509+BK523</f>
        <v>0</v>
      </c>
    </row>
    <row r="97" spans="1:65" s="12" customFormat="1" ht="22.8" customHeight="1">
      <c r="B97" s="160"/>
      <c r="C97" s="161"/>
      <c r="D97" s="162" t="s">
        <v>75</v>
      </c>
      <c r="E97" s="174" t="s">
        <v>84</v>
      </c>
      <c r="F97" s="174" t="s">
        <v>190</v>
      </c>
      <c r="G97" s="161"/>
      <c r="H97" s="161"/>
      <c r="I97" s="164"/>
      <c r="J97" s="175">
        <f>BK97</f>
        <v>0</v>
      </c>
      <c r="K97" s="161"/>
      <c r="L97" s="166"/>
      <c r="M97" s="167"/>
      <c r="N97" s="168"/>
      <c r="O97" s="168"/>
      <c r="P97" s="169">
        <f>SUM(P98:P153)</f>
        <v>0</v>
      </c>
      <c r="Q97" s="168"/>
      <c r="R97" s="169">
        <f>SUM(R98:R153)</f>
        <v>2.02E-4</v>
      </c>
      <c r="S97" s="168"/>
      <c r="T97" s="170">
        <f>SUM(T98:T153)</f>
        <v>0</v>
      </c>
      <c r="AR97" s="171" t="s">
        <v>84</v>
      </c>
      <c r="AT97" s="172" t="s">
        <v>75</v>
      </c>
      <c r="AU97" s="172" t="s">
        <v>84</v>
      </c>
      <c r="AY97" s="171" t="s">
        <v>189</v>
      </c>
      <c r="BK97" s="173">
        <f>SUM(BK98:BK153)</f>
        <v>0</v>
      </c>
    </row>
    <row r="98" spans="1:65" s="2" customFormat="1" ht="24.15" customHeight="1">
      <c r="A98" s="35"/>
      <c r="B98" s="36"/>
      <c r="C98" s="176" t="s">
        <v>84</v>
      </c>
      <c r="D98" s="176" t="s">
        <v>191</v>
      </c>
      <c r="E98" s="177" t="s">
        <v>228</v>
      </c>
      <c r="F98" s="178" t="s">
        <v>229</v>
      </c>
      <c r="G98" s="179" t="s">
        <v>230</v>
      </c>
      <c r="H98" s="180">
        <v>10.1</v>
      </c>
      <c r="I98" s="181"/>
      <c r="J98" s="182">
        <f>ROUND(I98*H98,2)</f>
        <v>0</v>
      </c>
      <c r="K98" s="183"/>
      <c r="L98" s="40"/>
      <c r="M98" s="184" t="s">
        <v>19</v>
      </c>
      <c r="N98" s="185" t="s">
        <v>47</v>
      </c>
      <c r="O98" s="65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8" t="s">
        <v>195</v>
      </c>
      <c r="AT98" s="188" t="s">
        <v>191</v>
      </c>
      <c r="AU98" s="188" t="s">
        <v>86</v>
      </c>
      <c r="AY98" s="18" t="s">
        <v>189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8" t="s">
        <v>84</v>
      </c>
      <c r="BK98" s="189">
        <f>ROUND(I98*H98,2)</f>
        <v>0</v>
      </c>
      <c r="BL98" s="18" t="s">
        <v>195</v>
      </c>
      <c r="BM98" s="188" t="s">
        <v>2378</v>
      </c>
    </row>
    <row r="99" spans="1:65" s="2" customFormat="1" ht="19.2">
      <c r="A99" s="35"/>
      <c r="B99" s="36"/>
      <c r="C99" s="37"/>
      <c r="D99" s="190" t="s">
        <v>197</v>
      </c>
      <c r="E99" s="37"/>
      <c r="F99" s="191" t="s">
        <v>232</v>
      </c>
      <c r="G99" s="37"/>
      <c r="H99" s="37"/>
      <c r="I99" s="192"/>
      <c r="J99" s="37"/>
      <c r="K99" s="37"/>
      <c r="L99" s="40"/>
      <c r="M99" s="193"/>
      <c r="N99" s="194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197</v>
      </c>
      <c r="AU99" s="18" t="s">
        <v>86</v>
      </c>
    </row>
    <row r="100" spans="1:65" s="2" customFormat="1" ht="10.199999999999999">
      <c r="A100" s="35"/>
      <c r="B100" s="36"/>
      <c r="C100" s="37"/>
      <c r="D100" s="195" t="s">
        <v>199</v>
      </c>
      <c r="E100" s="37"/>
      <c r="F100" s="196" t="s">
        <v>233</v>
      </c>
      <c r="G100" s="37"/>
      <c r="H100" s="37"/>
      <c r="I100" s="192"/>
      <c r="J100" s="37"/>
      <c r="K100" s="37"/>
      <c r="L100" s="40"/>
      <c r="M100" s="193"/>
      <c r="N100" s="194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199</v>
      </c>
      <c r="AU100" s="18" t="s">
        <v>86</v>
      </c>
    </row>
    <row r="101" spans="1:65" s="13" customFormat="1" ht="10.199999999999999">
      <c r="B101" s="197"/>
      <c r="C101" s="198"/>
      <c r="D101" s="190" t="s">
        <v>201</v>
      </c>
      <c r="E101" s="199" t="s">
        <v>135</v>
      </c>
      <c r="F101" s="200" t="s">
        <v>2379</v>
      </c>
      <c r="G101" s="198"/>
      <c r="H101" s="201">
        <v>10.1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201</v>
      </c>
      <c r="AU101" s="207" t="s">
        <v>86</v>
      </c>
      <c r="AV101" s="13" t="s">
        <v>86</v>
      </c>
      <c r="AW101" s="13" t="s">
        <v>37</v>
      </c>
      <c r="AX101" s="13" t="s">
        <v>84</v>
      </c>
      <c r="AY101" s="207" t="s">
        <v>189</v>
      </c>
    </row>
    <row r="102" spans="1:65" s="2" customFormat="1" ht="37.799999999999997" customHeight="1">
      <c r="A102" s="35"/>
      <c r="B102" s="36"/>
      <c r="C102" s="176" t="s">
        <v>86</v>
      </c>
      <c r="D102" s="176" t="s">
        <v>191</v>
      </c>
      <c r="E102" s="177" t="s">
        <v>243</v>
      </c>
      <c r="F102" s="178" t="s">
        <v>244</v>
      </c>
      <c r="G102" s="179" t="s">
        <v>238</v>
      </c>
      <c r="H102" s="180">
        <v>9.6</v>
      </c>
      <c r="I102" s="181"/>
      <c r="J102" s="182">
        <f>ROUND(I102*H102,2)</f>
        <v>0</v>
      </c>
      <c r="K102" s="183"/>
      <c r="L102" s="40"/>
      <c r="M102" s="184" t="s">
        <v>19</v>
      </c>
      <c r="N102" s="185" t="s">
        <v>47</v>
      </c>
      <c r="O102" s="65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8" t="s">
        <v>195</v>
      </c>
      <c r="AT102" s="188" t="s">
        <v>191</v>
      </c>
      <c r="AU102" s="188" t="s">
        <v>86</v>
      </c>
      <c r="AY102" s="18" t="s">
        <v>189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8" t="s">
        <v>84</v>
      </c>
      <c r="BK102" s="189">
        <f>ROUND(I102*H102,2)</f>
        <v>0</v>
      </c>
      <c r="BL102" s="18" t="s">
        <v>195</v>
      </c>
      <c r="BM102" s="188" t="s">
        <v>2380</v>
      </c>
    </row>
    <row r="103" spans="1:65" s="2" customFormat="1" ht="38.4">
      <c r="A103" s="35"/>
      <c r="B103" s="36"/>
      <c r="C103" s="37"/>
      <c r="D103" s="190" t="s">
        <v>197</v>
      </c>
      <c r="E103" s="37"/>
      <c r="F103" s="191" t="s">
        <v>246</v>
      </c>
      <c r="G103" s="37"/>
      <c r="H103" s="37"/>
      <c r="I103" s="192"/>
      <c r="J103" s="37"/>
      <c r="K103" s="37"/>
      <c r="L103" s="40"/>
      <c r="M103" s="193"/>
      <c r="N103" s="19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197</v>
      </c>
      <c r="AU103" s="18" t="s">
        <v>86</v>
      </c>
    </row>
    <row r="104" spans="1:65" s="2" customFormat="1" ht="10.199999999999999">
      <c r="A104" s="35"/>
      <c r="B104" s="36"/>
      <c r="C104" s="37"/>
      <c r="D104" s="195" t="s">
        <v>199</v>
      </c>
      <c r="E104" s="37"/>
      <c r="F104" s="196" t="s">
        <v>247</v>
      </c>
      <c r="G104" s="37"/>
      <c r="H104" s="37"/>
      <c r="I104" s="192"/>
      <c r="J104" s="37"/>
      <c r="K104" s="37"/>
      <c r="L104" s="40"/>
      <c r="M104" s="193"/>
      <c r="N104" s="19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199</v>
      </c>
      <c r="AU104" s="18" t="s">
        <v>86</v>
      </c>
    </row>
    <row r="105" spans="1:65" s="13" customFormat="1" ht="10.199999999999999">
      <c r="B105" s="197"/>
      <c r="C105" s="198"/>
      <c r="D105" s="190" t="s">
        <v>201</v>
      </c>
      <c r="E105" s="199" t="s">
        <v>146</v>
      </c>
      <c r="F105" s="200" t="s">
        <v>2381</v>
      </c>
      <c r="G105" s="198"/>
      <c r="H105" s="201">
        <v>9.6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201</v>
      </c>
      <c r="AU105" s="207" t="s">
        <v>86</v>
      </c>
      <c r="AV105" s="13" t="s">
        <v>86</v>
      </c>
      <c r="AW105" s="13" t="s">
        <v>37</v>
      </c>
      <c r="AX105" s="13" t="s">
        <v>84</v>
      </c>
      <c r="AY105" s="207" t="s">
        <v>189</v>
      </c>
    </row>
    <row r="106" spans="1:65" s="2" customFormat="1" ht="33" customHeight="1">
      <c r="A106" s="35"/>
      <c r="B106" s="36"/>
      <c r="C106" s="176" t="s">
        <v>207</v>
      </c>
      <c r="D106" s="176" t="s">
        <v>191</v>
      </c>
      <c r="E106" s="177" t="s">
        <v>250</v>
      </c>
      <c r="F106" s="178" t="s">
        <v>251</v>
      </c>
      <c r="G106" s="179" t="s">
        <v>238</v>
      </c>
      <c r="H106" s="180">
        <v>1.6</v>
      </c>
      <c r="I106" s="181"/>
      <c r="J106" s="182">
        <f>ROUND(I106*H106,2)</f>
        <v>0</v>
      </c>
      <c r="K106" s="183"/>
      <c r="L106" s="40"/>
      <c r="M106" s="184" t="s">
        <v>19</v>
      </c>
      <c r="N106" s="185" t="s">
        <v>47</v>
      </c>
      <c r="O106" s="65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8" t="s">
        <v>195</v>
      </c>
      <c r="AT106" s="188" t="s">
        <v>191</v>
      </c>
      <c r="AU106" s="188" t="s">
        <v>86</v>
      </c>
      <c r="AY106" s="18" t="s">
        <v>189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8" t="s">
        <v>84</v>
      </c>
      <c r="BK106" s="189">
        <f>ROUND(I106*H106,2)</f>
        <v>0</v>
      </c>
      <c r="BL106" s="18" t="s">
        <v>195</v>
      </c>
      <c r="BM106" s="188" t="s">
        <v>2382</v>
      </c>
    </row>
    <row r="107" spans="1:65" s="2" customFormat="1" ht="28.8">
      <c r="A107" s="35"/>
      <c r="B107" s="36"/>
      <c r="C107" s="37"/>
      <c r="D107" s="190" t="s">
        <v>197</v>
      </c>
      <c r="E107" s="37"/>
      <c r="F107" s="191" t="s">
        <v>253</v>
      </c>
      <c r="G107" s="37"/>
      <c r="H107" s="37"/>
      <c r="I107" s="192"/>
      <c r="J107" s="37"/>
      <c r="K107" s="37"/>
      <c r="L107" s="40"/>
      <c r="M107" s="193"/>
      <c r="N107" s="194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197</v>
      </c>
      <c r="AU107" s="18" t="s">
        <v>86</v>
      </c>
    </row>
    <row r="108" spans="1:65" s="2" customFormat="1" ht="10.199999999999999">
      <c r="A108" s="35"/>
      <c r="B108" s="36"/>
      <c r="C108" s="37"/>
      <c r="D108" s="195" t="s">
        <v>199</v>
      </c>
      <c r="E108" s="37"/>
      <c r="F108" s="196" t="s">
        <v>254</v>
      </c>
      <c r="G108" s="37"/>
      <c r="H108" s="37"/>
      <c r="I108" s="192"/>
      <c r="J108" s="37"/>
      <c r="K108" s="37"/>
      <c r="L108" s="40"/>
      <c r="M108" s="193"/>
      <c r="N108" s="194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199</v>
      </c>
      <c r="AU108" s="18" t="s">
        <v>86</v>
      </c>
    </row>
    <row r="109" spans="1:65" s="13" customFormat="1" ht="10.199999999999999">
      <c r="B109" s="197"/>
      <c r="C109" s="198"/>
      <c r="D109" s="190" t="s">
        <v>201</v>
      </c>
      <c r="E109" s="199" t="s">
        <v>142</v>
      </c>
      <c r="F109" s="200" t="s">
        <v>1352</v>
      </c>
      <c r="G109" s="198"/>
      <c r="H109" s="201">
        <v>1.6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201</v>
      </c>
      <c r="AU109" s="207" t="s">
        <v>86</v>
      </c>
      <c r="AV109" s="13" t="s">
        <v>86</v>
      </c>
      <c r="AW109" s="13" t="s">
        <v>37</v>
      </c>
      <c r="AX109" s="13" t="s">
        <v>84</v>
      </c>
      <c r="AY109" s="207" t="s">
        <v>189</v>
      </c>
    </row>
    <row r="110" spans="1:65" s="2" customFormat="1" ht="37.799999999999997" customHeight="1">
      <c r="A110" s="35"/>
      <c r="B110" s="36"/>
      <c r="C110" s="176" t="s">
        <v>195</v>
      </c>
      <c r="D110" s="176" t="s">
        <v>191</v>
      </c>
      <c r="E110" s="177" t="s">
        <v>314</v>
      </c>
      <c r="F110" s="178" t="s">
        <v>315</v>
      </c>
      <c r="G110" s="179" t="s">
        <v>238</v>
      </c>
      <c r="H110" s="180">
        <v>3.6040000000000001</v>
      </c>
      <c r="I110" s="181"/>
      <c r="J110" s="182">
        <f>ROUND(I110*H110,2)</f>
        <v>0</v>
      </c>
      <c r="K110" s="183"/>
      <c r="L110" s="40"/>
      <c r="M110" s="184" t="s">
        <v>19</v>
      </c>
      <c r="N110" s="185" t="s">
        <v>47</v>
      </c>
      <c r="O110" s="65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8" t="s">
        <v>195</v>
      </c>
      <c r="AT110" s="188" t="s">
        <v>191</v>
      </c>
      <c r="AU110" s="188" t="s">
        <v>86</v>
      </c>
      <c r="AY110" s="18" t="s">
        <v>189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8" t="s">
        <v>84</v>
      </c>
      <c r="BK110" s="189">
        <f>ROUND(I110*H110,2)</f>
        <v>0</v>
      </c>
      <c r="BL110" s="18" t="s">
        <v>195</v>
      </c>
      <c r="BM110" s="188" t="s">
        <v>2383</v>
      </c>
    </row>
    <row r="111" spans="1:65" s="2" customFormat="1" ht="38.4">
      <c r="A111" s="35"/>
      <c r="B111" s="36"/>
      <c r="C111" s="37"/>
      <c r="D111" s="190" t="s">
        <v>197</v>
      </c>
      <c r="E111" s="37"/>
      <c r="F111" s="191" t="s">
        <v>317</v>
      </c>
      <c r="G111" s="37"/>
      <c r="H111" s="37"/>
      <c r="I111" s="192"/>
      <c r="J111" s="37"/>
      <c r="K111" s="37"/>
      <c r="L111" s="40"/>
      <c r="M111" s="193"/>
      <c r="N111" s="194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197</v>
      </c>
      <c r="AU111" s="18" t="s">
        <v>86</v>
      </c>
    </row>
    <row r="112" spans="1:65" s="2" customFormat="1" ht="10.199999999999999">
      <c r="A112" s="35"/>
      <c r="B112" s="36"/>
      <c r="C112" s="37"/>
      <c r="D112" s="195" t="s">
        <v>199</v>
      </c>
      <c r="E112" s="37"/>
      <c r="F112" s="196" t="s">
        <v>318</v>
      </c>
      <c r="G112" s="37"/>
      <c r="H112" s="37"/>
      <c r="I112" s="192"/>
      <c r="J112" s="37"/>
      <c r="K112" s="37"/>
      <c r="L112" s="40"/>
      <c r="M112" s="193"/>
      <c r="N112" s="194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199</v>
      </c>
      <c r="AU112" s="18" t="s">
        <v>86</v>
      </c>
    </row>
    <row r="113" spans="1:65" s="13" customFormat="1" ht="10.199999999999999">
      <c r="B113" s="197"/>
      <c r="C113" s="198"/>
      <c r="D113" s="190" t="s">
        <v>201</v>
      </c>
      <c r="E113" s="199" t="s">
        <v>133</v>
      </c>
      <c r="F113" s="200" t="s">
        <v>2384</v>
      </c>
      <c r="G113" s="198"/>
      <c r="H113" s="201">
        <v>3.6040000000000001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201</v>
      </c>
      <c r="AU113" s="207" t="s">
        <v>86</v>
      </c>
      <c r="AV113" s="13" t="s">
        <v>86</v>
      </c>
      <c r="AW113" s="13" t="s">
        <v>37</v>
      </c>
      <c r="AX113" s="13" t="s">
        <v>84</v>
      </c>
      <c r="AY113" s="207" t="s">
        <v>189</v>
      </c>
    </row>
    <row r="114" spans="1:65" s="2" customFormat="1" ht="37.799999999999997" customHeight="1">
      <c r="A114" s="35"/>
      <c r="B114" s="36"/>
      <c r="C114" s="176" t="s">
        <v>220</v>
      </c>
      <c r="D114" s="176" t="s">
        <v>191</v>
      </c>
      <c r="E114" s="177" t="s">
        <v>321</v>
      </c>
      <c r="F114" s="178" t="s">
        <v>322</v>
      </c>
      <c r="G114" s="179" t="s">
        <v>238</v>
      </c>
      <c r="H114" s="180">
        <v>36.04</v>
      </c>
      <c r="I114" s="181"/>
      <c r="J114" s="182">
        <f>ROUND(I114*H114,2)</f>
        <v>0</v>
      </c>
      <c r="K114" s="183"/>
      <c r="L114" s="40"/>
      <c r="M114" s="184" t="s">
        <v>19</v>
      </c>
      <c r="N114" s="185" t="s">
        <v>47</v>
      </c>
      <c r="O114" s="65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8" t="s">
        <v>195</v>
      </c>
      <c r="AT114" s="188" t="s">
        <v>191</v>
      </c>
      <c r="AU114" s="188" t="s">
        <v>86</v>
      </c>
      <c r="AY114" s="18" t="s">
        <v>189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8" t="s">
        <v>84</v>
      </c>
      <c r="BK114" s="189">
        <f>ROUND(I114*H114,2)</f>
        <v>0</v>
      </c>
      <c r="BL114" s="18" t="s">
        <v>195</v>
      </c>
      <c r="BM114" s="188" t="s">
        <v>2385</v>
      </c>
    </row>
    <row r="115" spans="1:65" s="2" customFormat="1" ht="48">
      <c r="A115" s="35"/>
      <c r="B115" s="36"/>
      <c r="C115" s="37"/>
      <c r="D115" s="190" t="s">
        <v>197</v>
      </c>
      <c r="E115" s="37"/>
      <c r="F115" s="191" t="s">
        <v>324</v>
      </c>
      <c r="G115" s="37"/>
      <c r="H115" s="37"/>
      <c r="I115" s="192"/>
      <c r="J115" s="37"/>
      <c r="K115" s="37"/>
      <c r="L115" s="40"/>
      <c r="M115" s="193"/>
      <c r="N115" s="194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197</v>
      </c>
      <c r="AU115" s="18" t="s">
        <v>86</v>
      </c>
    </row>
    <row r="116" spans="1:65" s="2" customFormat="1" ht="10.199999999999999">
      <c r="A116" s="35"/>
      <c r="B116" s="36"/>
      <c r="C116" s="37"/>
      <c r="D116" s="195" t="s">
        <v>199</v>
      </c>
      <c r="E116" s="37"/>
      <c r="F116" s="196" t="s">
        <v>325</v>
      </c>
      <c r="G116" s="37"/>
      <c r="H116" s="37"/>
      <c r="I116" s="192"/>
      <c r="J116" s="37"/>
      <c r="K116" s="37"/>
      <c r="L116" s="40"/>
      <c r="M116" s="193"/>
      <c r="N116" s="194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199</v>
      </c>
      <c r="AU116" s="18" t="s">
        <v>86</v>
      </c>
    </row>
    <row r="117" spans="1:65" s="13" customFormat="1" ht="10.199999999999999">
      <c r="B117" s="197"/>
      <c r="C117" s="198"/>
      <c r="D117" s="190" t="s">
        <v>201</v>
      </c>
      <c r="E117" s="199" t="s">
        <v>19</v>
      </c>
      <c r="F117" s="200" t="s">
        <v>133</v>
      </c>
      <c r="G117" s="198"/>
      <c r="H117" s="201">
        <v>3.6040000000000001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201</v>
      </c>
      <c r="AU117" s="207" t="s">
        <v>86</v>
      </c>
      <c r="AV117" s="13" t="s">
        <v>86</v>
      </c>
      <c r="AW117" s="13" t="s">
        <v>37</v>
      </c>
      <c r="AX117" s="13" t="s">
        <v>84</v>
      </c>
      <c r="AY117" s="207" t="s">
        <v>189</v>
      </c>
    </row>
    <row r="118" spans="1:65" s="13" customFormat="1" ht="10.199999999999999">
      <c r="B118" s="197"/>
      <c r="C118" s="198"/>
      <c r="D118" s="190" t="s">
        <v>201</v>
      </c>
      <c r="E118" s="198"/>
      <c r="F118" s="200" t="s">
        <v>2386</v>
      </c>
      <c r="G118" s="198"/>
      <c r="H118" s="201">
        <v>36.04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201</v>
      </c>
      <c r="AU118" s="207" t="s">
        <v>86</v>
      </c>
      <c r="AV118" s="13" t="s">
        <v>86</v>
      </c>
      <c r="AW118" s="13" t="s">
        <v>4</v>
      </c>
      <c r="AX118" s="13" t="s">
        <v>84</v>
      </c>
      <c r="AY118" s="207" t="s">
        <v>189</v>
      </c>
    </row>
    <row r="119" spans="1:65" s="2" customFormat="1" ht="33" customHeight="1">
      <c r="A119" s="35"/>
      <c r="B119" s="36"/>
      <c r="C119" s="176" t="s">
        <v>227</v>
      </c>
      <c r="D119" s="176" t="s">
        <v>191</v>
      </c>
      <c r="E119" s="177" t="s">
        <v>334</v>
      </c>
      <c r="F119" s="178" t="s">
        <v>335</v>
      </c>
      <c r="G119" s="179" t="s">
        <v>336</v>
      </c>
      <c r="H119" s="180">
        <v>6.8479999999999999</v>
      </c>
      <c r="I119" s="181"/>
      <c r="J119" s="182">
        <f>ROUND(I119*H119,2)</f>
        <v>0</v>
      </c>
      <c r="K119" s="183"/>
      <c r="L119" s="40"/>
      <c r="M119" s="184" t="s">
        <v>19</v>
      </c>
      <c r="N119" s="185" t="s">
        <v>47</v>
      </c>
      <c r="O119" s="65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8" t="s">
        <v>195</v>
      </c>
      <c r="AT119" s="188" t="s">
        <v>191</v>
      </c>
      <c r="AU119" s="188" t="s">
        <v>86</v>
      </c>
      <c r="AY119" s="18" t="s">
        <v>189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8" t="s">
        <v>84</v>
      </c>
      <c r="BK119" s="189">
        <f>ROUND(I119*H119,2)</f>
        <v>0</v>
      </c>
      <c r="BL119" s="18" t="s">
        <v>195</v>
      </c>
      <c r="BM119" s="188" t="s">
        <v>2387</v>
      </c>
    </row>
    <row r="120" spans="1:65" s="2" customFormat="1" ht="28.8">
      <c r="A120" s="35"/>
      <c r="B120" s="36"/>
      <c r="C120" s="37"/>
      <c r="D120" s="190" t="s">
        <v>197</v>
      </c>
      <c r="E120" s="37"/>
      <c r="F120" s="191" t="s">
        <v>338</v>
      </c>
      <c r="G120" s="37"/>
      <c r="H120" s="37"/>
      <c r="I120" s="192"/>
      <c r="J120" s="37"/>
      <c r="K120" s="37"/>
      <c r="L120" s="40"/>
      <c r="M120" s="193"/>
      <c r="N120" s="194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197</v>
      </c>
      <c r="AU120" s="18" t="s">
        <v>86</v>
      </c>
    </row>
    <row r="121" spans="1:65" s="2" customFormat="1" ht="10.199999999999999">
      <c r="A121" s="35"/>
      <c r="B121" s="36"/>
      <c r="C121" s="37"/>
      <c r="D121" s="195" t="s">
        <v>199</v>
      </c>
      <c r="E121" s="37"/>
      <c r="F121" s="196" t="s">
        <v>339</v>
      </c>
      <c r="G121" s="37"/>
      <c r="H121" s="37"/>
      <c r="I121" s="192"/>
      <c r="J121" s="37"/>
      <c r="K121" s="37"/>
      <c r="L121" s="40"/>
      <c r="M121" s="193"/>
      <c r="N121" s="194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199</v>
      </c>
      <c r="AU121" s="18" t="s">
        <v>86</v>
      </c>
    </row>
    <row r="122" spans="1:65" s="13" customFormat="1" ht="10.199999999999999">
      <c r="B122" s="197"/>
      <c r="C122" s="198"/>
      <c r="D122" s="190" t="s">
        <v>201</v>
      </c>
      <c r="E122" s="199" t="s">
        <v>19</v>
      </c>
      <c r="F122" s="200" t="s">
        <v>133</v>
      </c>
      <c r="G122" s="198"/>
      <c r="H122" s="201">
        <v>3.6040000000000001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201</v>
      </c>
      <c r="AU122" s="207" t="s">
        <v>86</v>
      </c>
      <c r="AV122" s="13" t="s">
        <v>86</v>
      </c>
      <c r="AW122" s="13" t="s">
        <v>37</v>
      </c>
      <c r="AX122" s="13" t="s">
        <v>84</v>
      </c>
      <c r="AY122" s="207" t="s">
        <v>189</v>
      </c>
    </row>
    <row r="123" spans="1:65" s="13" customFormat="1" ht="10.199999999999999">
      <c r="B123" s="197"/>
      <c r="C123" s="198"/>
      <c r="D123" s="190" t="s">
        <v>201</v>
      </c>
      <c r="E123" s="198"/>
      <c r="F123" s="200" t="s">
        <v>2388</v>
      </c>
      <c r="G123" s="198"/>
      <c r="H123" s="201">
        <v>6.8479999999999999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201</v>
      </c>
      <c r="AU123" s="207" t="s">
        <v>86</v>
      </c>
      <c r="AV123" s="13" t="s">
        <v>86</v>
      </c>
      <c r="AW123" s="13" t="s">
        <v>4</v>
      </c>
      <c r="AX123" s="13" t="s">
        <v>84</v>
      </c>
      <c r="AY123" s="207" t="s">
        <v>189</v>
      </c>
    </row>
    <row r="124" spans="1:65" s="2" customFormat="1" ht="24.15" customHeight="1">
      <c r="A124" s="35"/>
      <c r="B124" s="36"/>
      <c r="C124" s="176" t="s">
        <v>235</v>
      </c>
      <c r="D124" s="176" t="s">
        <v>191</v>
      </c>
      <c r="E124" s="177" t="s">
        <v>342</v>
      </c>
      <c r="F124" s="178" t="s">
        <v>343</v>
      </c>
      <c r="G124" s="179" t="s">
        <v>238</v>
      </c>
      <c r="H124" s="180">
        <v>7.5960000000000001</v>
      </c>
      <c r="I124" s="181"/>
      <c r="J124" s="182">
        <f>ROUND(I124*H124,2)</f>
        <v>0</v>
      </c>
      <c r="K124" s="183"/>
      <c r="L124" s="40"/>
      <c r="M124" s="184" t="s">
        <v>19</v>
      </c>
      <c r="N124" s="185" t="s">
        <v>47</v>
      </c>
      <c r="O124" s="65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8" t="s">
        <v>195</v>
      </c>
      <c r="AT124" s="188" t="s">
        <v>191</v>
      </c>
      <c r="AU124" s="188" t="s">
        <v>86</v>
      </c>
      <c r="AY124" s="18" t="s">
        <v>189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8" t="s">
        <v>84</v>
      </c>
      <c r="BK124" s="189">
        <f>ROUND(I124*H124,2)</f>
        <v>0</v>
      </c>
      <c r="BL124" s="18" t="s">
        <v>195</v>
      </c>
      <c r="BM124" s="188" t="s">
        <v>2389</v>
      </c>
    </row>
    <row r="125" spans="1:65" s="2" customFormat="1" ht="28.8">
      <c r="A125" s="35"/>
      <c r="B125" s="36"/>
      <c r="C125" s="37"/>
      <c r="D125" s="190" t="s">
        <v>197</v>
      </c>
      <c r="E125" s="37"/>
      <c r="F125" s="191" t="s">
        <v>345</v>
      </c>
      <c r="G125" s="37"/>
      <c r="H125" s="37"/>
      <c r="I125" s="192"/>
      <c r="J125" s="37"/>
      <c r="K125" s="37"/>
      <c r="L125" s="40"/>
      <c r="M125" s="193"/>
      <c r="N125" s="194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197</v>
      </c>
      <c r="AU125" s="18" t="s">
        <v>86</v>
      </c>
    </row>
    <row r="126" spans="1:65" s="2" customFormat="1" ht="10.199999999999999">
      <c r="A126" s="35"/>
      <c r="B126" s="36"/>
      <c r="C126" s="37"/>
      <c r="D126" s="195" t="s">
        <v>199</v>
      </c>
      <c r="E126" s="37"/>
      <c r="F126" s="196" t="s">
        <v>346</v>
      </c>
      <c r="G126" s="37"/>
      <c r="H126" s="37"/>
      <c r="I126" s="192"/>
      <c r="J126" s="37"/>
      <c r="K126" s="37"/>
      <c r="L126" s="40"/>
      <c r="M126" s="193"/>
      <c r="N126" s="194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199</v>
      </c>
      <c r="AU126" s="18" t="s">
        <v>86</v>
      </c>
    </row>
    <row r="127" spans="1:65" s="13" customFormat="1" ht="10.199999999999999">
      <c r="B127" s="197"/>
      <c r="C127" s="198"/>
      <c r="D127" s="190" t="s">
        <v>201</v>
      </c>
      <c r="E127" s="199" t="s">
        <v>19</v>
      </c>
      <c r="F127" s="200" t="s">
        <v>1371</v>
      </c>
      <c r="G127" s="198"/>
      <c r="H127" s="201">
        <v>11.2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201</v>
      </c>
      <c r="AU127" s="207" t="s">
        <v>86</v>
      </c>
      <c r="AV127" s="13" t="s">
        <v>86</v>
      </c>
      <c r="AW127" s="13" t="s">
        <v>37</v>
      </c>
      <c r="AX127" s="13" t="s">
        <v>76</v>
      </c>
      <c r="AY127" s="207" t="s">
        <v>189</v>
      </c>
    </row>
    <row r="128" spans="1:65" s="13" customFormat="1" ht="10.199999999999999">
      <c r="B128" s="197"/>
      <c r="C128" s="198"/>
      <c r="D128" s="190" t="s">
        <v>201</v>
      </c>
      <c r="E128" s="199" t="s">
        <v>19</v>
      </c>
      <c r="F128" s="200" t="s">
        <v>1372</v>
      </c>
      <c r="G128" s="198"/>
      <c r="H128" s="201">
        <v>-3.6040000000000001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201</v>
      </c>
      <c r="AU128" s="207" t="s">
        <v>86</v>
      </c>
      <c r="AV128" s="13" t="s">
        <v>86</v>
      </c>
      <c r="AW128" s="13" t="s">
        <v>37</v>
      </c>
      <c r="AX128" s="13" t="s">
        <v>76</v>
      </c>
      <c r="AY128" s="207" t="s">
        <v>189</v>
      </c>
    </row>
    <row r="129" spans="1:65" s="14" customFormat="1" ht="10.199999999999999">
      <c r="B129" s="219"/>
      <c r="C129" s="220"/>
      <c r="D129" s="190" t="s">
        <v>201</v>
      </c>
      <c r="E129" s="221" t="s">
        <v>156</v>
      </c>
      <c r="F129" s="222" t="s">
        <v>349</v>
      </c>
      <c r="G129" s="220"/>
      <c r="H129" s="223">
        <v>7.5960000000000001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201</v>
      </c>
      <c r="AU129" s="229" t="s">
        <v>86</v>
      </c>
      <c r="AV129" s="14" t="s">
        <v>195</v>
      </c>
      <c r="AW129" s="14" t="s">
        <v>37</v>
      </c>
      <c r="AX129" s="14" t="s">
        <v>84</v>
      </c>
      <c r="AY129" s="229" t="s">
        <v>189</v>
      </c>
    </row>
    <row r="130" spans="1:65" s="2" customFormat="1" ht="24.15" customHeight="1">
      <c r="A130" s="35"/>
      <c r="B130" s="36"/>
      <c r="C130" s="176" t="s">
        <v>226</v>
      </c>
      <c r="D130" s="176" t="s">
        <v>191</v>
      </c>
      <c r="E130" s="177" t="s">
        <v>356</v>
      </c>
      <c r="F130" s="178" t="s">
        <v>357</v>
      </c>
      <c r="G130" s="179" t="s">
        <v>238</v>
      </c>
      <c r="H130" s="180">
        <v>0.20399999999999999</v>
      </c>
      <c r="I130" s="181"/>
      <c r="J130" s="182">
        <f>ROUND(I130*H130,2)</f>
        <v>0</v>
      </c>
      <c r="K130" s="183"/>
      <c r="L130" s="40"/>
      <c r="M130" s="184" t="s">
        <v>19</v>
      </c>
      <c r="N130" s="185" t="s">
        <v>47</v>
      </c>
      <c r="O130" s="65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8" t="s">
        <v>195</v>
      </c>
      <c r="AT130" s="188" t="s">
        <v>191</v>
      </c>
      <c r="AU130" s="188" t="s">
        <v>86</v>
      </c>
      <c r="AY130" s="18" t="s">
        <v>189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8" t="s">
        <v>84</v>
      </c>
      <c r="BK130" s="189">
        <f>ROUND(I130*H130,2)</f>
        <v>0</v>
      </c>
      <c r="BL130" s="18" t="s">
        <v>195</v>
      </c>
      <c r="BM130" s="188" t="s">
        <v>2390</v>
      </c>
    </row>
    <row r="131" spans="1:65" s="2" customFormat="1" ht="48">
      <c r="A131" s="35"/>
      <c r="B131" s="36"/>
      <c r="C131" s="37"/>
      <c r="D131" s="190" t="s">
        <v>197</v>
      </c>
      <c r="E131" s="37"/>
      <c r="F131" s="191" t="s">
        <v>359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197</v>
      </c>
      <c r="AU131" s="18" t="s">
        <v>86</v>
      </c>
    </row>
    <row r="132" spans="1:65" s="2" customFormat="1" ht="10.199999999999999">
      <c r="A132" s="35"/>
      <c r="B132" s="36"/>
      <c r="C132" s="37"/>
      <c r="D132" s="195" t="s">
        <v>199</v>
      </c>
      <c r="E132" s="37"/>
      <c r="F132" s="196" t="s">
        <v>360</v>
      </c>
      <c r="G132" s="37"/>
      <c r="H132" s="37"/>
      <c r="I132" s="192"/>
      <c r="J132" s="37"/>
      <c r="K132" s="37"/>
      <c r="L132" s="40"/>
      <c r="M132" s="193"/>
      <c r="N132" s="194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199</v>
      </c>
      <c r="AU132" s="18" t="s">
        <v>86</v>
      </c>
    </row>
    <row r="133" spans="1:65" s="13" customFormat="1" ht="10.199999999999999">
      <c r="B133" s="197"/>
      <c r="C133" s="198"/>
      <c r="D133" s="190" t="s">
        <v>201</v>
      </c>
      <c r="E133" s="199" t="s">
        <v>127</v>
      </c>
      <c r="F133" s="200" t="s">
        <v>2391</v>
      </c>
      <c r="G133" s="198"/>
      <c r="H133" s="201">
        <v>0.20399999999999999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201</v>
      </c>
      <c r="AU133" s="207" t="s">
        <v>86</v>
      </c>
      <c r="AV133" s="13" t="s">
        <v>86</v>
      </c>
      <c r="AW133" s="13" t="s">
        <v>37</v>
      </c>
      <c r="AX133" s="13" t="s">
        <v>84</v>
      </c>
      <c r="AY133" s="207" t="s">
        <v>189</v>
      </c>
    </row>
    <row r="134" spans="1:65" s="2" customFormat="1" ht="24.15" customHeight="1">
      <c r="A134" s="35"/>
      <c r="B134" s="36"/>
      <c r="C134" s="176" t="s">
        <v>249</v>
      </c>
      <c r="D134" s="176" t="s">
        <v>191</v>
      </c>
      <c r="E134" s="177" t="s">
        <v>362</v>
      </c>
      <c r="F134" s="178" t="s">
        <v>363</v>
      </c>
      <c r="G134" s="179" t="s">
        <v>238</v>
      </c>
      <c r="H134" s="180">
        <v>2.6930000000000001</v>
      </c>
      <c r="I134" s="181"/>
      <c r="J134" s="182">
        <f>ROUND(I134*H134,2)</f>
        <v>0</v>
      </c>
      <c r="K134" s="183"/>
      <c r="L134" s="40"/>
      <c r="M134" s="184" t="s">
        <v>19</v>
      </c>
      <c r="N134" s="185" t="s">
        <v>47</v>
      </c>
      <c r="O134" s="65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8" t="s">
        <v>195</v>
      </c>
      <c r="AT134" s="188" t="s">
        <v>191</v>
      </c>
      <c r="AU134" s="188" t="s">
        <v>86</v>
      </c>
      <c r="AY134" s="18" t="s">
        <v>189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8" t="s">
        <v>84</v>
      </c>
      <c r="BK134" s="189">
        <f>ROUND(I134*H134,2)</f>
        <v>0</v>
      </c>
      <c r="BL134" s="18" t="s">
        <v>195</v>
      </c>
      <c r="BM134" s="188" t="s">
        <v>2392</v>
      </c>
    </row>
    <row r="135" spans="1:65" s="2" customFormat="1" ht="48">
      <c r="A135" s="35"/>
      <c r="B135" s="36"/>
      <c r="C135" s="37"/>
      <c r="D135" s="190" t="s">
        <v>197</v>
      </c>
      <c r="E135" s="37"/>
      <c r="F135" s="191" t="s">
        <v>365</v>
      </c>
      <c r="G135" s="37"/>
      <c r="H135" s="37"/>
      <c r="I135" s="192"/>
      <c r="J135" s="37"/>
      <c r="K135" s="37"/>
      <c r="L135" s="40"/>
      <c r="M135" s="193"/>
      <c r="N135" s="194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197</v>
      </c>
      <c r="AU135" s="18" t="s">
        <v>86</v>
      </c>
    </row>
    <row r="136" spans="1:65" s="2" customFormat="1" ht="10.199999999999999">
      <c r="A136" s="35"/>
      <c r="B136" s="36"/>
      <c r="C136" s="37"/>
      <c r="D136" s="195" t="s">
        <v>199</v>
      </c>
      <c r="E136" s="37"/>
      <c r="F136" s="196" t="s">
        <v>366</v>
      </c>
      <c r="G136" s="37"/>
      <c r="H136" s="37"/>
      <c r="I136" s="192"/>
      <c r="J136" s="37"/>
      <c r="K136" s="37"/>
      <c r="L136" s="40"/>
      <c r="M136" s="193"/>
      <c r="N136" s="194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199</v>
      </c>
      <c r="AU136" s="18" t="s">
        <v>86</v>
      </c>
    </row>
    <row r="137" spans="1:65" s="13" customFormat="1" ht="10.199999999999999">
      <c r="B137" s="197"/>
      <c r="C137" s="198"/>
      <c r="D137" s="190" t="s">
        <v>201</v>
      </c>
      <c r="E137" s="199" t="s">
        <v>19</v>
      </c>
      <c r="F137" s="200" t="s">
        <v>2393</v>
      </c>
      <c r="G137" s="198"/>
      <c r="H137" s="201">
        <v>2.6930000000000001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201</v>
      </c>
      <c r="AU137" s="207" t="s">
        <v>86</v>
      </c>
      <c r="AV137" s="13" t="s">
        <v>86</v>
      </c>
      <c r="AW137" s="13" t="s">
        <v>37</v>
      </c>
      <c r="AX137" s="13" t="s">
        <v>76</v>
      </c>
      <c r="AY137" s="207" t="s">
        <v>189</v>
      </c>
    </row>
    <row r="138" spans="1:65" s="14" customFormat="1" ht="10.199999999999999">
      <c r="B138" s="219"/>
      <c r="C138" s="220"/>
      <c r="D138" s="190" t="s">
        <v>201</v>
      </c>
      <c r="E138" s="221" t="s">
        <v>840</v>
      </c>
      <c r="F138" s="222" t="s">
        <v>349</v>
      </c>
      <c r="G138" s="220"/>
      <c r="H138" s="223">
        <v>2.6930000000000001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201</v>
      </c>
      <c r="AU138" s="229" t="s">
        <v>86</v>
      </c>
      <c r="AV138" s="14" t="s">
        <v>195</v>
      </c>
      <c r="AW138" s="14" t="s">
        <v>37</v>
      </c>
      <c r="AX138" s="14" t="s">
        <v>84</v>
      </c>
      <c r="AY138" s="229" t="s">
        <v>189</v>
      </c>
    </row>
    <row r="139" spans="1:65" s="2" customFormat="1" ht="16.5" customHeight="1">
      <c r="A139" s="35"/>
      <c r="B139" s="36"/>
      <c r="C139" s="208" t="s">
        <v>256</v>
      </c>
      <c r="D139" s="208" t="s">
        <v>269</v>
      </c>
      <c r="E139" s="209" t="s">
        <v>369</v>
      </c>
      <c r="F139" s="210" t="s">
        <v>370</v>
      </c>
      <c r="G139" s="211" t="s">
        <v>336</v>
      </c>
      <c r="H139" s="212">
        <v>5.7939999999999996</v>
      </c>
      <c r="I139" s="213"/>
      <c r="J139" s="214">
        <f>ROUND(I139*H139,2)</f>
        <v>0</v>
      </c>
      <c r="K139" s="215"/>
      <c r="L139" s="216"/>
      <c r="M139" s="217" t="s">
        <v>19</v>
      </c>
      <c r="N139" s="218" t="s">
        <v>47</v>
      </c>
      <c r="O139" s="65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8" t="s">
        <v>226</v>
      </c>
      <c r="AT139" s="188" t="s">
        <v>269</v>
      </c>
      <c r="AU139" s="188" t="s">
        <v>86</v>
      </c>
      <c r="AY139" s="18" t="s">
        <v>189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8" t="s">
        <v>84</v>
      </c>
      <c r="BK139" s="189">
        <f>ROUND(I139*H139,2)</f>
        <v>0</v>
      </c>
      <c r="BL139" s="18" t="s">
        <v>195</v>
      </c>
      <c r="BM139" s="188" t="s">
        <v>2394</v>
      </c>
    </row>
    <row r="140" spans="1:65" s="2" customFormat="1" ht="10.199999999999999">
      <c r="A140" s="35"/>
      <c r="B140" s="36"/>
      <c r="C140" s="37"/>
      <c r="D140" s="190" t="s">
        <v>197</v>
      </c>
      <c r="E140" s="37"/>
      <c r="F140" s="191" t="s">
        <v>370</v>
      </c>
      <c r="G140" s="37"/>
      <c r="H140" s="37"/>
      <c r="I140" s="192"/>
      <c r="J140" s="37"/>
      <c r="K140" s="37"/>
      <c r="L140" s="40"/>
      <c r="M140" s="193"/>
      <c r="N140" s="194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197</v>
      </c>
      <c r="AU140" s="18" t="s">
        <v>86</v>
      </c>
    </row>
    <row r="141" spans="1:65" s="13" customFormat="1" ht="10.199999999999999">
      <c r="B141" s="197"/>
      <c r="C141" s="198"/>
      <c r="D141" s="190" t="s">
        <v>201</v>
      </c>
      <c r="E141" s="199" t="s">
        <v>19</v>
      </c>
      <c r="F141" s="200" t="s">
        <v>1384</v>
      </c>
      <c r="G141" s="198"/>
      <c r="H141" s="201">
        <v>2.8969999999999998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201</v>
      </c>
      <c r="AU141" s="207" t="s">
        <v>86</v>
      </c>
      <c r="AV141" s="13" t="s">
        <v>86</v>
      </c>
      <c r="AW141" s="13" t="s">
        <v>37</v>
      </c>
      <c r="AX141" s="13" t="s">
        <v>84</v>
      </c>
      <c r="AY141" s="207" t="s">
        <v>189</v>
      </c>
    </row>
    <row r="142" spans="1:65" s="13" customFormat="1" ht="10.199999999999999">
      <c r="B142" s="197"/>
      <c r="C142" s="198"/>
      <c r="D142" s="190" t="s">
        <v>201</v>
      </c>
      <c r="E142" s="198"/>
      <c r="F142" s="200" t="s">
        <v>2395</v>
      </c>
      <c r="G142" s="198"/>
      <c r="H142" s="201">
        <v>5.7939999999999996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201</v>
      </c>
      <c r="AU142" s="207" t="s">
        <v>86</v>
      </c>
      <c r="AV142" s="13" t="s">
        <v>86</v>
      </c>
      <c r="AW142" s="13" t="s">
        <v>4</v>
      </c>
      <c r="AX142" s="13" t="s">
        <v>84</v>
      </c>
      <c r="AY142" s="207" t="s">
        <v>189</v>
      </c>
    </row>
    <row r="143" spans="1:65" s="2" customFormat="1" ht="24.15" customHeight="1">
      <c r="A143" s="35"/>
      <c r="B143" s="36"/>
      <c r="C143" s="176" t="s">
        <v>263</v>
      </c>
      <c r="D143" s="176" t="s">
        <v>191</v>
      </c>
      <c r="E143" s="177" t="s">
        <v>375</v>
      </c>
      <c r="F143" s="178" t="s">
        <v>376</v>
      </c>
      <c r="G143" s="179" t="s">
        <v>230</v>
      </c>
      <c r="H143" s="180">
        <v>10.1</v>
      </c>
      <c r="I143" s="181"/>
      <c r="J143" s="182">
        <f>ROUND(I143*H143,2)</f>
        <v>0</v>
      </c>
      <c r="K143" s="183"/>
      <c r="L143" s="40"/>
      <c r="M143" s="184" t="s">
        <v>19</v>
      </c>
      <c r="N143" s="185" t="s">
        <v>47</v>
      </c>
      <c r="O143" s="65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8" t="s">
        <v>195</v>
      </c>
      <c r="AT143" s="188" t="s">
        <v>191</v>
      </c>
      <c r="AU143" s="188" t="s">
        <v>86</v>
      </c>
      <c r="AY143" s="18" t="s">
        <v>189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8" t="s">
        <v>84</v>
      </c>
      <c r="BK143" s="189">
        <f>ROUND(I143*H143,2)</f>
        <v>0</v>
      </c>
      <c r="BL143" s="18" t="s">
        <v>195</v>
      </c>
      <c r="BM143" s="188" t="s">
        <v>2396</v>
      </c>
    </row>
    <row r="144" spans="1:65" s="2" customFormat="1" ht="28.8">
      <c r="A144" s="35"/>
      <c r="B144" s="36"/>
      <c r="C144" s="37"/>
      <c r="D144" s="190" t="s">
        <v>197</v>
      </c>
      <c r="E144" s="37"/>
      <c r="F144" s="191" t="s">
        <v>378</v>
      </c>
      <c r="G144" s="37"/>
      <c r="H144" s="37"/>
      <c r="I144" s="192"/>
      <c r="J144" s="37"/>
      <c r="K144" s="37"/>
      <c r="L144" s="40"/>
      <c r="M144" s="193"/>
      <c r="N144" s="194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197</v>
      </c>
      <c r="AU144" s="18" t="s">
        <v>86</v>
      </c>
    </row>
    <row r="145" spans="1:65" s="2" customFormat="1" ht="10.199999999999999">
      <c r="A145" s="35"/>
      <c r="B145" s="36"/>
      <c r="C145" s="37"/>
      <c r="D145" s="195" t="s">
        <v>199</v>
      </c>
      <c r="E145" s="37"/>
      <c r="F145" s="196" t="s">
        <v>379</v>
      </c>
      <c r="G145" s="37"/>
      <c r="H145" s="37"/>
      <c r="I145" s="192"/>
      <c r="J145" s="37"/>
      <c r="K145" s="37"/>
      <c r="L145" s="40"/>
      <c r="M145" s="193"/>
      <c r="N145" s="194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199</v>
      </c>
      <c r="AU145" s="18" t="s">
        <v>86</v>
      </c>
    </row>
    <row r="146" spans="1:65" s="13" customFormat="1" ht="10.199999999999999">
      <c r="B146" s="197"/>
      <c r="C146" s="198"/>
      <c r="D146" s="190" t="s">
        <v>201</v>
      </c>
      <c r="E146" s="199" t="s">
        <v>19</v>
      </c>
      <c r="F146" s="200" t="s">
        <v>135</v>
      </c>
      <c r="G146" s="198"/>
      <c r="H146" s="201">
        <v>10.1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201</v>
      </c>
      <c r="AU146" s="207" t="s">
        <v>86</v>
      </c>
      <c r="AV146" s="13" t="s">
        <v>86</v>
      </c>
      <c r="AW146" s="13" t="s">
        <v>37</v>
      </c>
      <c r="AX146" s="13" t="s">
        <v>84</v>
      </c>
      <c r="AY146" s="207" t="s">
        <v>189</v>
      </c>
    </row>
    <row r="147" spans="1:65" s="2" customFormat="1" ht="16.5" customHeight="1">
      <c r="A147" s="35"/>
      <c r="B147" s="36"/>
      <c r="C147" s="208" t="s">
        <v>8</v>
      </c>
      <c r="D147" s="208" t="s">
        <v>269</v>
      </c>
      <c r="E147" s="209" t="s">
        <v>381</v>
      </c>
      <c r="F147" s="210" t="s">
        <v>382</v>
      </c>
      <c r="G147" s="211" t="s">
        <v>383</v>
      </c>
      <c r="H147" s="212">
        <v>0.20200000000000001</v>
      </c>
      <c r="I147" s="213"/>
      <c r="J147" s="214">
        <f>ROUND(I147*H147,2)</f>
        <v>0</v>
      </c>
      <c r="K147" s="215"/>
      <c r="L147" s="216"/>
      <c r="M147" s="217" t="s">
        <v>19</v>
      </c>
      <c r="N147" s="218" t="s">
        <v>47</v>
      </c>
      <c r="O147" s="65"/>
      <c r="P147" s="186">
        <f>O147*H147</f>
        <v>0</v>
      </c>
      <c r="Q147" s="186">
        <v>1E-3</v>
      </c>
      <c r="R147" s="186">
        <f>Q147*H147</f>
        <v>2.02E-4</v>
      </c>
      <c r="S147" s="186">
        <v>0</v>
      </c>
      <c r="T147" s="18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8" t="s">
        <v>226</v>
      </c>
      <c r="AT147" s="188" t="s">
        <v>269</v>
      </c>
      <c r="AU147" s="188" t="s">
        <v>86</v>
      </c>
      <c r="AY147" s="18" t="s">
        <v>189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8" t="s">
        <v>84</v>
      </c>
      <c r="BK147" s="189">
        <f>ROUND(I147*H147,2)</f>
        <v>0</v>
      </c>
      <c r="BL147" s="18" t="s">
        <v>195</v>
      </c>
      <c r="BM147" s="188" t="s">
        <v>2397</v>
      </c>
    </row>
    <row r="148" spans="1:65" s="2" customFormat="1" ht="10.199999999999999">
      <c r="A148" s="35"/>
      <c r="B148" s="36"/>
      <c r="C148" s="37"/>
      <c r="D148" s="190" t="s">
        <v>197</v>
      </c>
      <c r="E148" s="37"/>
      <c r="F148" s="191" t="s">
        <v>382</v>
      </c>
      <c r="G148" s="37"/>
      <c r="H148" s="37"/>
      <c r="I148" s="192"/>
      <c r="J148" s="37"/>
      <c r="K148" s="37"/>
      <c r="L148" s="40"/>
      <c r="M148" s="193"/>
      <c r="N148" s="194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197</v>
      </c>
      <c r="AU148" s="18" t="s">
        <v>86</v>
      </c>
    </row>
    <row r="149" spans="1:65" s="13" customFormat="1" ht="10.199999999999999">
      <c r="B149" s="197"/>
      <c r="C149" s="198"/>
      <c r="D149" s="190" t="s">
        <v>201</v>
      </c>
      <c r="E149" s="198"/>
      <c r="F149" s="200" t="s">
        <v>2398</v>
      </c>
      <c r="G149" s="198"/>
      <c r="H149" s="201">
        <v>0.20200000000000001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201</v>
      </c>
      <c r="AU149" s="207" t="s">
        <v>86</v>
      </c>
      <c r="AV149" s="13" t="s">
        <v>86</v>
      </c>
      <c r="AW149" s="13" t="s">
        <v>4</v>
      </c>
      <c r="AX149" s="13" t="s">
        <v>84</v>
      </c>
      <c r="AY149" s="207" t="s">
        <v>189</v>
      </c>
    </row>
    <row r="150" spans="1:65" s="2" customFormat="1" ht="24.15" customHeight="1">
      <c r="A150" s="35"/>
      <c r="B150" s="36"/>
      <c r="C150" s="176" t="s">
        <v>273</v>
      </c>
      <c r="D150" s="176" t="s">
        <v>191</v>
      </c>
      <c r="E150" s="177" t="s">
        <v>387</v>
      </c>
      <c r="F150" s="178" t="s">
        <v>388</v>
      </c>
      <c r="G150" s="179" t="s">
        <v>230</v>
      </c>
      <c r="H150" s="180">
        <v>10.1</v>
      </c>
      <c r="I150" s="181"/>
      <c r="J150" s="182">
        <f>ROUND(I150*H150,2)</f>
        <v>0</v>
      </c>
      <c r="K150" s="183"/>
      <c r="L150" s="40"/>
      <c r="M150" s="184" t="s">
        <v>19</v>
      </c>
      <c r="N150" s="185" t="s">
        <v>47</v>
      </c>
      <c r="O150" s="65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8" t="s">
        <v>195</v>
      </c>
      <c r="AT150" s="188" t="s">
        <v>191</v>
      </c>
      <c r="AU150" s="188" t="s">
        <v>86</v>
      </c>
      <c r="AY150" s="18" t="s">
        <v>189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18" t="s">
        <v>84</v>
      </c>
      <c r="BK150" s="189">
        <f>ROUND(I150*H150,2)</f>
        <v>0</v>
      </c>
      <c r="BL150" s="18" t="s">
        <v>195</v>
      </c>
      <c r="BM150" s="188" t="s">
        <v>2399</v>
      </c>
    </row>
    <row r="151" spans="1:65" s="2" customFormat="1" ht="19.2">
      <c r="A151" s="35"/>
      <c r="B151" s="36"/>
      <c r="C151" s="37"/>
      <c r="D151" s="190" t="s">
        <v>197</v>
      </c>
      <c r="E151" s="37"/>
      <c r="F151" s="191" t="s">
        <v>390</v>
      </c>
      <c r="G151" s="37"/>
      <c r="H151" s="37"/>
      <c r="I151" s="192"/>
      <c r="J151" s="37"/>
      <c r="K151" s="37"/>
      <c r="L151" s="40"/>
      <c r="M151" s="193"/>
      <c r="N151" s="194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197</v>
      </c>
      <c r="AU151" s="18" t="s">
        <v>86</v>
      </c>
    </row>
    <row r="152" spans="1:65" s="2" customFormat="1" ht="10.199999999999999">
      <c r="A152" s="35"/>
      <c r="B152" s="36"/>
      <c r="C152" s="37"/>
      <c r="D152" s="195" t="s">
        <v>199</v>
      </c>
      <c r="E152" s="37"/>
      <c r="F152" s="196" t="s">
        <v>391</v>
      </c>
      <c r="G152" s="37"/>
      <c r="H152" s="37"/>
      <c r="I152" s="192"/>
      <c r="J152" s="37"/>
      <c r="K152" s="37"/>
      <c r="L152" s="40"/>
      <c r="M152" s="193"/>
      <c r="N152" s="194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199</v>
      </c>
      <c r="AU152" s="18" t="s">
        <v>86</v>
      </c>
    </row>
    <row r="153" spans="1:65" s="13" customFormat="1" ht="10.199999999999999">
      <c r="B153" s="197"/>
      <c r="C153" s="198"/>
      <c r="D153" s="190" t="s">
        <v>201</v>
      </c>
      <c r="E153" s="199" t="s">
        <v>19</v>
      </c>
      <c r="F153" s="200" t="s">
        <v>135</v>
      </c>
      <c r="G153" s="198"/>
      <c r="H153" s="201">
        <v>10.1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201</v>
      </c>
      <c r="AU153" s="207" t="s">
        <v>86</v>
      </c>
      <c r="AV153" s="13" t="s">
        <v>86</v>
      </c>
      <c r="AW153" s="13" t="s">
        <v>37</v>
      </c>
      <c r="AX153" s="13" t="s">
        <v>84</v>
      </c>
      <c r="AY153" s="207" t="s">
        <v>189</v>
      </c>
    </row>
    <row r="154" spans="1:65" s="12" customFormat="1" ht="22.8" customHeight="1">
      <c r="B154" s="160"/>
      <c r="C154" s="161"/>
      <c r="D154" s="162" t="s">
        <v>75</v>
      </c>
      <c r="E154" s="174" t="s">
        <v>207</v>
      </c>
      <c r="F154" s="174" t="s">
        <v>2042</v>
      </c>
      <c r="G154" s="161"/>
      <c r="H154" s="161"/>
      <c r="I154" s="164"/>
      <c r="J154" s="175">
        <f>BK154</f>
        <v>0</v>
      </c>
      <c r="K154" s="161"/>
      <c r="L154" s="166"/>
      <c r="M154" s="167"/>
      <c r="N154" s="168"/>
      <c r="O154" s="168"/>
      <c r="P154" s="169">
        <f>SUM(P155:P179)</f>
        <v>0</v>
      </c>
      <c r="Q154" s="168"/>
      <c r="R154" s="169">
        <f>SUM(R155:R179)</f>
        <v>553.42485313999998</v>
      </c>
      <c r="S154" s="168"/>
      <c r="T154" s="170">
        <f>SUM(T155:T179)</f>
        <v>0</v>
      </c>
      <c r="AR154" s="171" t="s">
        <v>84</v>
      </c>
      <c r="AT154" s="172" t="s">
        <v>75</v>
      </c>
      <c r="AU154" s="172" t="s">
        <v>84</v>
      </c>
      <c r="AY154" s="171" t="s">
        <v>189</v>
      </c>
      <c r="BK154" s="173">
        <f>SUM(BK155:BK179)</f>
        <v>0</v>
      </c>
    </row>
    <row r="155" spans="1:65" s="2" customFormat="1" ht="24.15" customHeight="1">
      <c r="A155" s="35"/>
      <c r="B155" s="36"/>
      <c r="C155" s="176" t="s">
        <v>280</v>
      </c>
      <c r="D155" s="176" t="s">
        <v>191</v>
      </c>
      <c r="E155" s="177" t="s">
        <v>2400</v>
      </c>
      <c r="F155" s="178" t="s">
        <v>2401</v>
      </c>
      <c r="G155" s="179" t="s">
        <v>238</v>
      </c>
      <c r="H155" s="180">
        <v>0.25</v>
      </c>
      <c r="I155" s="181"/>
      <c r="J155" s="182">
        <f>ROUND(I155*H155,2)</f>
        <v>0</v>
      </c>
      <c r="K155" s="183"/>
      <c r="L155" s="40"/>
      <c r="M155" s="184" t="s">
        <v>19</v>
      </c>
      <c r="N155" s="185" t="s">
        <v>47</v>
      </c>
      <c r="O155" s="65"/>
      <c r="P155" s="186">
        <f>O155*H155</f>
        <v>0</v>
      </c>
      <c r="Q155" s="186">
        <v>2.39757</v>
      </c>
      <c r="R155" s="186">
        <f>Q155*H155</f>
        <v>0.59939249999999999</v>
      </c>
      <c r="S155" s="186">
        <v>0</v>
      </c>
      <c r="T155" s="18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8" t="s">
        <v>195</v>
      </c>
      <c r="AT155" s="188" t="s">
        <v>191</v>
      </c>
      <c r="AU155" s="188" t="s">
        <v>86</v>
      </c>
      <c r="AY155" s="18" t="s">
        <v>189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8" t="s">
        <v>84</v>
      </c>
      <c r="BK155" s="189">
        <f>ROUND(I155*H155,2)</f>
        <v>0</v>
      </c>
      <c r="BL155" s="18" t="s">
        <v>195</v>
      </c>
      <c r="BM155" s="188" t="s">
        <v>2402</v>
      </c>
    </row>
    <row r="156" spans="1:65" s="2" customFormat="1" ht="19.2">
      <c r="A156" s="35"/>
      <c r="B156" s="36"/>
      <c r="C156" s="37"/>
      <c r="D156" s="190" t="s">
        <v>197</v>
      </c>
      <c r="E156" s="37"/>
      <c r="F156" s="191" t="s">
        <v>2403</v>
      </c>
      <c r="G156" s="37"/>
      <c r="H156" s="37"/>
      <c r="I156" s="192"/>
      <c r="J156" s="37"/>
      <c r="K156" s="37"/>
      <c r="L156" s="40"/>
      <c r="M156" s="193"/>
      <c r="N156" s="194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197</v>
      </c>
      <c r="AU156" s="18" t="s">
        <v>86</v>
      </c>
    </row>
    <row r="157" spans="1:65" s="2" customFormat="1" ht="10.199999999999999">
      <c r="A157" s="35"/>
      <c r="B157" s="36"/>
      <c r="C157" s="37"/>
      <c r="D157" s="195" t="s">
        <v>199</v>
      </c>
      <c r="E157" s="37"/>
      <c r="F157" s="196" t="s">
        <v>2404</v>
      </c>
      <c r="G157" s="37"/>
      <c r="H157" s="37"/>
      <c r="I157" s="192"/>
      <c r="J157" s="37"/>
      <c r="K157" s="37"/>
      <c r="L157" s="40"/>
      <c r="M157" s="193"/>
      <c r="N157" s="194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199</v>
      </c>
      <c r="AU157" s="18" t="s">
        <v>86</v>
      </c>
    </row>
    <row r="158" spans="1:65" s="13" customFormat="1" ht="10.199999999999999">
      <c r="B158" s="197"/>
      <c r="C158" s="198"/>
      <c r="D158" s="190" t="s">
        <v>201</v>
      </c>
      <c r="E158" s="199" t="s">
        <v>19</v>
      </c>
      <c r="F158" s="200" t="s">
        <v>2405</v>
      </c>
      <c r="G158" s="198"/>
      <c r="H158" s="201">
        <v>0.25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201</v>
      </c>
      <c r="AU158" s="207" t="s">
        <v>86</v>
      </c>
      <c r="AV158" s="13" t="s">
        <v>86</v>
      </c>
      <c r="AW158" s="13" t="s">
        <v>37</v>
      </c>
      <c r="AX158" s="13" t="s">
        <v>84</v>
      </c>
      <c r="AY158" s="207" t="s">
        <v>189</v>
      </c>
    </row>
    <row r="159" spans="1:65" s="2" customFormat="1" ht="24.15" customHeight="1">
      <c r="A159" s="35"/>
      <c r="B159" s="36"/>
      <c r="C159" s="176" t="s">
        <v>287</v>
      </c>
      <c r="D159" s="176" t="s">
        <v>191</v>
      </c>
      <c r="E159" s="177" t="s">
        <v>2406</v>
      </c>
      <c r="F159" s="178" t="s">
        <v>2407</v>
      </c>
      <c r="G159" s="179" t="s">
        <v>238</v>
      </c>
      <c r="H159" s="180">
        <v>50.02</v>
      </c>
      <c r="I159" s="181"/>
      <c r="J159" s="182">
        <f>ROUND(I159*H159,2)</f>
        <v>0</v>
      </c>
      <c r="K159" s="183"/>
      <c r="L159" s="40"/>
      <c r="M159" s="184" t="s">
        <v>19</v>
      </c>
      <c r="N159" s="185" t="s">
        <v>47</v>
      </c>
      <c r="O159" s="65"/>
      <c r="P159" s="186">
        <f>O159*H159</f>
        <v>0</v>
      </c>
      <c r="Q159" s="186">
        <v>2.5125799999999998</v>
      </c>
      <c r="R159" s="186">
        <f>Q159*H159</f>
        <v>125.6792516</v>
      </c>
      <c r="S159" s="186">
        <v>0</v>
      </c>
      <c r="T159" s="18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8" t="s">
        <v>195</v>
      </c>
      <c r="AT159" s="188" t="s">
        <v>191</v>
      </c>
      <c r="AU159" s="188" t="s">
        <v>86</v>
      </c>
      <c r="AY159" s="18" t="s">
        <v>189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8" t="s">
        <v>84</v>
      </c>
      <c r="BK159" s="189">
        <f>ROUND(I159*H159,2)</f>
        <v>0</v>
      </c>
      <c r="BL159" s="18" t="s">
        <v>195</v>
      </c>
      <c r="BM159" s="188" t="s">
        <v>2408</v>
      </c>
    </row>
    <row r="160" spans="1:65" s="2" customFormat="1" ht="28.8">
      <c r="A160" s="35"/>
      <c r="B160" s="36"/>
      <c r="C160" s="37"/>
      <c r="D160" s="190" t="s">
        <v>197</v>
      </c>
      <c r="E160" s="37"/>
      <c r="F160" s="191" t="s">
        <v>2409</v>
      </c>
      <c r="G160" s="37"/>
      <c r="H160" s="37"/>
      <c r="I160" s="192"/>
      <c r="J160" s="37"/>
      <c r="K160" s="37"/>
      <c r="L160" s="40"/>
      <c r="M160" s="193"/>
      <c r="N160" s="194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197</v>
      </c>
      <c r="AU160" s="18" t="s">
        <v>86</v>
      </c>
    </row>
    <row r="161" spans="1:65" s="2" customFormat="1" ht="10.199999999999999">
      <c r="A161" s="35"/>
      <c r="B161" s="36"/>
      <c r="C161" s="37"/>
      <c r="D161" s="195" t="s">
        <v>199</v>
      </c>
      <c r="E161" s="37"/>
      <c r="F161" s="196" t="s">
        <v>2410</v>
      </c>
      <c r="G161" s="37"/>
      <c r="H161" s="37"/>
      <c r="I161" s="192"/>
      <c r="J161" s="37"/>
      <c r="K161" s="37"/>
      <c r="L161" s="40"/>
      <c r="M161" s="193"/>
      <c r="N161" s="194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199</v>
      </c>
      <c r="AU161" s="18" t="s">
        <v>86</v>
      </c>
    </row>
    <row r="162" spans="1:65" s="13" customFormat="1" ht="10.199999999999999">
      <c r="B162" s="197"/>
      <c r="C162" s="198"/>
      <c r="D162" s="190" t="s">
        <v>201</v>
      </c>
      <c r="E162" s="199" t="s">
        <v>19</v>
      </c>
      <c r="F162" s="200" t="s">
        <v>2411</v>
      </c>
      <c r="G162" s="198"/>
      <c r="H162" s="201">
        <v>50.02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201</v>
      </c>
      <c r="AU162" s="207" t="s">
        <v>86</v>
      </c>
      <c r="AV162" s="13" t="s">
        <v>86</v>
      </c>
      <c r="AW162" s="13" t="s">
        <v>37</v>
      </c>
      <c r="AX162" s="13" t="s">
        <v>84</v>
      </c>
      <c r="AY162" s="207" t="s">
        <v>189</v>
      </c>
    </row>
    <row r="163" spans="1:65" s="2" customFormat="1" ht="33" customHeight="1">
      <c r="A163" s="35"/>
      <c r="B163" s="36"/>
      <c r="C163" s="176" t="s">
        <v>294</v>
      </c>
      <c r="D163" s="176" t="s">
        <v>191</v>
      </c>
      <c r="E163" s="177" t="s">
        <v>2412</v>
      </c>
      <c r="F163" s="178" t="s">
        <v>2413</v>
      </c>
      <c r="G163" s="179" t="s">
        <v>230</v>
      </c>
      <c r="H163" s="180">
        <v>5.4</v>
      </c>
      <c r="I163" s="181"/>
      <c r="J163" s="182">
        <f>ROUND(I163*H163,2)</f>
        <v>0</v>
      </c>
      <c r="K163" s="183"/>
      <c r="L163" s="40"/>
      <c r="M163" s="184" t="s">
        <v>19</v>
      </c>
      <c r="N163" s="185" t="s">
        <v>47</v>
      </c>
      <c r="O163" s="65"/>
      <c r="P163" s="186">
        <f>O163*H163</f>
        <v>0</v>
      </c>
      <c r="Q163" s="186">
        <v>2.47E-3</v>
      </c>
      <c r="R163" s="186">
        <f>Q163*H163</f>
        <v>1.3338000000000001E-2</v>
      </c>
      <c r="S163" s="186">
        <v>0</v>
      </c>
      <c r="T163" s="18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8" t="s">
        <v>195</v>
      </c>
      <c r="AT163" s="188" t="s">
        <v>191</v>
      </c>
      <c r="AU163" s="188" t="s">
        <v>86</v>
      </c>
      <c r="AY163" s="18" t="s">
        <v>189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8" t="s">
        <v>84</v>
      </c>
      <c r="BK163" s="189">
        <f>ROUND(I163*H163,2)</f>
        <v>0</v>
      </c>
      <c r="BL163" s="18" t="s">
        <v>195</v>
      </c>
      <c r="BM163" s="188" t="s">
        <v>2414</v>
      </c>
    </row>
    <row r="164" spans="1:65" s="2" customFormat="1" ht="28.8">
      <c r="A164" s="35"/>
      <c r="B164" s="36"/>
      <c r="C164" s="37"/>
      <c r="D164" s="190" t="s">
        <v>197</v>
      </c>
      <c r="E164" s="37"/>
      <c r="F164" s="191" t="s">
        <v>2415</v>
      </c>
      <c r="G164" s="37"/>
      <c r="H164" s="37"/>
      <c r="I164" s="192"/>
      <c r="J164" s="37"/>
      <c r="K164" s="37"/>
      <c r="L164" s="40"/>
      <c r="M164" s="193"/>
      <c r="N164" s="194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197</v>
      </c>
      <c r="AU164" s="18" t="s">
        <v>86</v>
      </c>
    </row>
    <row r="165" spans="1:65" s="2" customFormat="1" ht="10.199999999999999">
      <c r="A165" s="35"/>
      <c r="B165" s="36"/>
      <c r="C165" s="37"/>
      <c r="D165" s="195" t="s">
        <v>199</v>
      </c>
      <c r="E165" s="37"/>
      <c r="F165" s="196" t="s">
        <v>2416</v>
      </c>
      <c r="G165" s="37"/>
      <c r="H165" s="37"/>
      <c r="I165" s="192"/>
      <c r="J165" s="37"/>
      <c r="K165" s="37"/>
      <c r="L165" s="40"/>
      <c r="M165" s="193"/>
      <c r="N165" s="194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199</v>
      </c>
      <c r="AU165" s="18" t="s">
        <v>86</v>
      </c>
    </row>
    <row r="166" spans="1:65" s="13" customFormat="1" ht="10.199999999999999">
      <c r="B166" s="197"/>
      <c r="C166" s="198"/>
      <c r="D166" s="190" t="s">
        <v>201</v>
      </c>
      <c r="E166" s="199" t="s">
        <v>19</v>
      </c>
      <c r="F166" s="200" t="s">
        <v>2417</v>
      </c>
      <c r="G166" s="198"/>
      <c r="H166" s="201">
        <v>5.4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201</v>
      </c>
      <c r="AU166" s="207" t="s">
        <v>86</v>
      </c>
      <c r="AV166" s="13" t="s">
        <v>86</v>
      </c>
      <c r="AW166" s="13" t="s">
        <v>37</v>
      </c>
      <c r="AX166" s="13" t="s">
        <v>84</v>
      </c>
      <c r="AY166" s="207" t="s">
        <v>189</v>
      </c>
    </row>
    <row r="167" spans="1:65" s="2" customFormat="1" ht="33" customHeight="1">
      <c r="A167" s="35"/>
      <c r="B167" s="36"/>
      <c r="C167" s="176" t="s">
        <v>300</v>
      </c>
      <c r="D167" s="176" t="s">
        <v>191</v>
      </c>
      <c r="E167" s="177" t="s">
        <v>2418</v>
      </c>
      <c r="F167" s="178" t="s">
        <v>2419</v>
      </c>
      <c r="G167" s="179" t="s">
        <v>230</v>
      </c>
      <c r="H167" s="180">
        <v>5.4</v>
      </c>
      <c r="I167" s="181"/>
      <c r="J167" s="182">
        <f>ROUND(I167*H167,2)</f>
        <v>0</v>
      </c>
      <c r="K167" s="183"/>
      <c r="L167" s="40"/>
      <c r="M167" s="184" t="s">
        <v>19</v>
      </c>
      <c r="N167" s="185" t="s">
        <v>47</v>
      </c>
      <c r="O167" s="65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8" t="s">
        <v>195</v>
      </c>
      <c r="AT167" s="188" t="s">
        <v>191</v>
      </c>
      <c r="AU167" s="188" t="s">
        <v>86</v>
      </c>
      <c r="AY167" s="18" t="s">
        <v>189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8" t="s">
        <v>84</v>
      </c>
      <c r="BK167" s="189">
        <f>ROUND(I167*H167,2)</f>
        <v>0</v>
      </c>
      <c r="BL167" s="18" t="s">
        <v>195</v>
      </c>
      <c r="BM167" s="188" t="s">
        <v>2420</v>
      </c>
    </row>
    <row r="168" spans="1:65" s="2" customFormat="1" ht="28.8">
      <c r="A168" s="35"/>
      <c r="B168" s="36"/>
      <c r="C168" s="37"/>
      <c r="D168" s="190" t="s">
        <v>197</v>
      </c>
      <c r="E168" s="37"/>
      <c r="F168" s="191" t="s">
        <v>2421</v>
      </c>
      <c r="G168" s="37"/>
      <c r="H168" s="37"/>
      <c r="I168" s="192"/>
      <c r="J168" s="37"/>
      <c r="K168" s="37"/>
      <c r="L168" s="40"/>
      <c r="M168" s="193"/>
      <c r="N168" s="194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197</v>
      </c>
      <c r="AU168" s="18" t="s">
        <v>86</v>
      </c>
    </row>
    <row r="169" spans="1:65" s="2" customFormat="1" ht="10.199999999999999">
      <c r="A169" s="35"/>
      <c r="B169" s="36"/>
      <c r="C169" s="37"/>
      <c r="D169" s="195" t="s">
        <v>199</v>
      </c>
      <c r="E169" s="37"/>
      <c r="F169" s="196" t="s">
        <v>2422</v>
      </c>
      <c r="G169" s="37"/>
      <c r="H169" s="37"/>
      <c r="I169" s="192"/>
      <c r="J169" s="37"/>
      <c r="K169" s="37"/>
      <c r="L169" s="40"/>
      <c r="M169" s="193"/>
      <c r="N169" s="194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199</v>
      </c>
      <c r="AU169" s="18" t="s">
        <v>86</v>
      </c>
    </row>
    <row r="170" spans="1:65" s="13" customFormat="1" ht="10.199999999999999">
      <c r="B170" s="197"/>
      <c r="C170" s="198"/>
      <c r="D170" s="190" t="s">
        <v>201</v>
      </c>
      <c r="E170" s="199" t="s">
        <v>19</v>
      </c>
      <c r="F170" s="200" t="s">
        <v>2417</v>
      </c>
      <c r="G170" s="198"/>
      <c r="H170" s="201">
        <v>5.4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201</v>
      </c>
      <c r="AU170" s="207" t="s">
        <v>86</v>
      </c>
      <c r="AV170" s="13" t="s">
        <v>86</v>
      </c>
      <c r="AW170" s="13" t="s">
        <v>37</v>
      </c>
      <c r="AX170" s="13" t="s">
        <v>84</v>
      </c>
      <c r="AY170" s="207" t="s">
        <v>189</v>
      </c>
    </row>
    <row r="171" spans="1:65" s="2" customFormat="1" ht="37.799999999999997" customHeight="1">
      <c r="A171" s="35"/>
      <c r="B171" s="36"/>
      <c r="C171" s="176" t="s">
        <v>307</v>
      </c>
      <c r="D171" s="176" t="s">
        <v>191</v>
      </c>
      <c r="E171" s="177" t="s">
        <v>2423</v>
      </c>
      <c r="F171" s="178" t="s">
        <v>2424</v>
      </c>
      <c r="G171" s="179" t="s">
        <v>230</v>
      </c>
      <c r="H171" s="180">
        <v>47.466000000000001</v>
      </c>
      <c r="I171" s="181"/>
      <c r="J171" s="182">
        <f>ROUND(I171*H171,2)</f>
        <v>0</v>
      </c>
      <c r="K171" s="183"/>
      <c r="L171" s="40"/>
      <c r="M171" s="184" t="s">
        <v>19</v>
      </c>
      <c r="N171" s="185" t="s">
        <v>47</v>
      </c>
      <c r="O171" s="65"/>
      <c r="P171" s="186">
        <f>O171*H171</f>
        <v>0</v>
      </c>
      <c r="Q171" s="186">
        <v>2.0109599999999999</v>
      </c>
      <c r="R171" s="186">
        <f>Q171*H171</f>
        <v>95.452227359999995</v>
      </c>
      <c r="S171" s="186">
        <v>0</v>
      </c>
      <c r="T171" s="18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8" t="s">
        <v>195</v>
      </c>
      <c r="AT171" s="188" t="s">
        <v>191</v>
      </c>
      <c r="AU171" s="188" t="s">
        <v>86</v>
      </c>
      <c r="AY171" s="18" t="s">
        <v>189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8" t="s">
        <v>84</v>
      </c>
      <c r="BK171" s="189">
        <f>ROUND(I171*H171,2)</f>
        <v>0</v>
      </c>
      <c r="BL171" s="18" t="s">
        <v>195</v>
      </c>
      <c r="BM171" s="188" t="s">
        <v>2425</v>
      </c>
    </row>
    <row r="172" spans="1:65" s="2" customFormat="1" ht="57.6">
      <c r="A172" s="35"/>
      <c r="B172" s="36"/>
      <c r="C172" s="37"/>
      <c r="D172" s="190" t="s">
        <v>197</v>
      </c>
      <c r="E172" s="37"/>
      <c r="F172" s="191" t="s">
        <v>2426</v>
      </c>
      <c r="G172" s="37"/>
      <c r="H172" s="37"/>
      <c r="I172" s="192"/>
      <c r="J172" s="37"/>
      <c r="K172" s="37"/>
      <c r="L172" s="40"/>
      <c r="M172" s="193"/>
      <c r="N172" s="194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197</v>
      </c>
      <c r="AU172" s="18" t="s">
        <v>86</v>
      </c>
    </row>
    <row r="173" spans="1:65" s="13" customFormat="1" ht="10.199999999999999">
      <c r="B173" s="197"/>
      <c r="C173" s="198"/>
      <c r="D173" s="190" t="s">
        <v>201</v>
      </c>
      <c r="E173" s="199" t="s">
        <v>19</v>
      </c>
      <c r="F173" s="200" t="s">
        <v>2427</v>
      </c>
      <c r="G173" s="198"/>
      <c r="H173" s="201">
        <v>47.466000000000001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201</v>
      </c>
      <c r="AU173" s="207" t="s">
        <v>86</v>
      </c>
      <c r="AV173" s="13" t="s">
        <v>86</v>
      </c>
      <c r="AW173" s="13" t="s">
        <v>37</v>
      </c>
      <c r="AX173" s="13" t="s">
        <v>84</v>
      </c>
      <c r="AY173" s="207" t="s">
        <v>189</v>
      </c>
    </row>
    <row r="174" spans="1:65" s="2" customFormat="1" ht="24.15" customHeight="1">
      <c r="A174" s="35"/>
      <c r="B174" s="36"/>
      <c r="C174" s="176" t="s">
        <v>313</v>
      </c>
      <c r="D174" s="176" t="s">
        <v>191</v>
      </c>
      <c r="E174" s="177" t="s">
        <v>2428</v>
      </c>
      <c r="F174" s="178" t="s">
        <v>2429</v>
      </c>
      <c r="G174" s="179" t="s">
        <v>230</v>
      </c>
      <c r="H174" s="180">
        <v>50.11</v>
      </c>
      <c r="I174" s="181"/>
      <c r="J174" s="182">
        <f>ROUND(I174*H174,2)</f>
        <v>0</v>
      </c>
      <c r="K174" s="183"/>
      <c r="L174" s="40"/>
      <c r="M174" s="184" t="s">
        <v>19</v>
      </c>
      <c r="N174" s="185" t="s">
        <v>47</v>
      </c>
      <c r="O174" s="65"/>
      <c r="P174" s="186">
        <f>O174*H174</f>
        <v>0</v>
      </c>
      <c r="Q174" s="186">
        <v>2.2749600000000001</v>
      </c>
      <c r="R174" s="186">
        <f>Q174*H174</f>
        <v>113.9982456</v>
      </c>
      <c r="S174" s="186">
        <v>0</v>
      </c>
      <c r="T174" s="18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8" t="s">
        <v>195</v>
      </c>
      <c r="AT174" s="188" t="s">
        <v>191</v>
      </c>
      <c r="AU174" s="188" t="s">
        <v>86</v>
      </c>
      <c r="AY174" s="18" t="s">
        <v>189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8" t="s">
        <v>84</v>
      </c>
      <c r="BK174" s="189">
        <f>ROUND(I174*H174,2)</f>
        <v>0</v>
      </c>
      <c r="BL174" s="18" t="s">
        <v>195</v>
      </c>
      <c r="BM174" s="188" t="s">
        <v>2430</v>
      </c>
    </row>
    <row r="175" spans="1:65" s="2" customFormat="1" ht="86.4">
      <c r="A175" s="35"/>
      <c r="B175" s="36"/>
      <c r="C175" s="37"/>
      <c r="D175" s="190" t="s">
        <v>197</v>
      </c>
      <c r="E175" s="37"/>
      <c r="F175" s="191" t="s">
        <v>2431</v>
      </c>
      <c r="G175" s="37"/>
      <c r="H175" s="37"/>
      <c r="I175" s="192"/>
      <c r="J175" s="37"/>
      <c r="K175" s="37"/>
      <c r="L175" s="40"/>
      <c r="M175" s="193"/>
      <c r="N175" s="194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197</v>
      </c>
      <c r="AU175" s="18" t="s">
        <v>86</v>
      </c>
    </row>
    <row r="176" spans="1:65" s="13" customFormat="1" ht="10.199999999999999">
      <c r="B176" s="197"/>
      <c r="C176" s="198"/>
      <c r="D176" s="190" t="s">
        <v>201</v>
      </c>
      <c r="E176" s="199" t="s">
        <v>19</v>
      </c>
      <c r="F176" s="200" t="s">
        <v>2432</v>
      </c>
      <c r="G176" s="198"/>
      <c r="H176" s="201">
        <v>50.11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201</v>
      </c>
      <c r="AU176" s="207" t="s">
        <v>86</v>
      </c>
      <c r="AV176" s="13" t="s">
        <v>86</v>
      </c>
      <c r="AW176" s="13" t="s">
        <v>37</v>
      </c>
      <c r="AX176" s="13" t="s">
        <v>84</v>
      </c>
      <c r="AY176" s="207" t="s">
        <v>189</v>
      </c>
    </row>
    <row r="177" spans="1:65" s="2" customFormat="1" ht="16.5" customHeight="1">
      <c r="A177" s="35"/>
      <c r="B177" s="36"/>
      <c r="C177" s="176" t="s">
        <v>320</v>
      </c>
      <c r="D177" s="176" t="s">
        <v>191</v>
      </c>
      <c r="E177" s="177" t="s">
        <v>2433</v>
      </c>
      <c r="F177" s="178" t="s">
        <v>2434</v>
      </c>
      <c r="G177" s="179" t="s">
        <v>230</v>
      </c>
      <c r="H177" s="180">
        <v>108.248</v>
      </c>
      <c r="I177" s="181"/>
      <c r="J177" s="182">
        <f>ROUND(I177*H177,2)</f>
        <v>0</v>
      </c>
      <c r="K177" s="183"/>
      <c r="L177" s="40"/>
      <c r="M177" s="184" t="s">
        <v>19</v>
      </c>
      <c r="N177" s="185" t="s">
        <v>47</v>
      </c>
      <c r="O177" s="65"/>
      <c r="P177" s="186">
        <f>O177*H177</f>
        <v>0</v>
      </c>
      <c r="Q177" s="186">
        <v>2.0109599999999999</v>
      </c>
      <c r="R177" s="186">
        <f>Q177*H177</f>
        <v>217.68239807999998</v>
      </c>
      <c r="S177" s="186">
        <v>0</v>
      </c>
      <c r="T177" s="18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8" t="s">
        <v>195</v>
      </c>
      <c r="AT177" s="188" t="s">
        <v>191</v>
      </c>
      <c r="AU177" s="188" t="s">
        <v>86</v>
      </c>
      <c r="AY177" s="18" t="s">
        <v>189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8" t="s">
        <v>84</v>
      </c>
      <c r="BK177" s="189">
        <f>ROUND(I177*H177,2)</f>
        <v>0</v>
      </c>
      <c r="BL177" s="18" t="s">
        <v>195</v>
      </c>
      <c r="BM177" s="188" t="s">
        <v>2435</v>
      </c>
    </row>
    <row r="178" spans="1:65" s="2" customFormat="1" ht="105.6">
      <c r="A178" s="35"/>
      <c r="B178" s="36"/>
      <c r="C178" s="37"/>
      <c r="D178" s="190" t="s">
        <v>197</v>
      </c>
      <c r="E178" s="37"/>
      <c r="F178" s="191" t="s">
        <v>2436</v>
      </c>
      <c r="G178" s="37"/>
      <c r="H178" s="37"/>
      <c r="I178" s="192"/>
      <c r="J178" s="37"/>
      <c r="K178" s="37"/>
      <c r="L178" s="40"/>
      <c r="M178" s="193"/>
      <c r="N178" s="194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197</v>
      </c>
      <c r="AU178" s="18" t="s">
        <v>86</v>
      </c>
    </row>
    <row r="179" spans="1:65" s="13" customFormat="1" ht="10.199999999999999">
      <c r="B179" s="197"/>
      <c r="C179" s="198"/>
      <c r="D179" s="190" t="s">
        <v>201</v>
      </c>
      <c r="E179" s="199" t="s">
        <v>19</v>
      </c>
      <c r="F179" s="200" t="s">
        <v>2437</v>
      </c>
      <c r="G179" s="198"/>
      <c r="H179" s="201">
        <v>108.248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201</v>
      </c>
      <c r="AU179" s="207" t="s">
        <v>86</v>
      </c>
      <c r="AV179" s="13" t="s">
        <v>86</v>
      </c>
      <c r="AW179" s="13" t="s">
        <v>37</v>
      </c>
      <c r="AX179" s="13" t="s">
        <v>84</v>
      </c>
      <c r="AY179" s="207" t="s">
        <v>189</v>
      </c>
    </row>
    <row r="180" spans="1:65" s="12" customFormat="1" ht="22.8" customHeight="1">
      <c r="B180" s="160"/>
      <c r="C180" s="161"/>
      <c r="D180" s="162" t="s">
        <v>75</v>
      </c>
      <c r="E180" s="174" t="s">
        <v>195</v>
      </c>
      <c r="F180" s="174" t="s">
        <v>392</v>
      </c>
      <c r="G180" s="161"/>
      <c r="H180" s="161"/>
      <c r="I180" s="164"/>
      <c r="J180" s="175">
        <f>BK180</f>
        <v>0</v>
      </c>
      <c r="K180" s="161"/>
      <c r="L180" s="166"/>
      <c r="M180" s="167"/>
      <c r="N180" s="168"/>
      <c r="O180" s="168"/>
      <c r="P180" s="169">
        <f>SUM(P181:P196)</f>
        <v>0</v>
      </c>
      <c r="Q180" s="168"/>
      <c r="R180" s="169">
        <f>SUM(R181:R196)</f>
        <v>0.20520054000000001</v>
      </c>
      <c r="S180" s="168"/>
      <c r="T180" s="170">
        <f>SUM(T181:T196)</f>
        <v>0</v>
      </c>
      <c r="AR180" s="171" t="s">
        <v>84</v>
      </c>
      <c r="AT180" s="172" t="s">
        <v>75</v>
      </c>
      <c r="AU180" s="172" t="s">
        <v>84</v>
      </c>
      <c r="AY180" s="171" t="s">
        <v>189</v>
      </c>
      <c r="BK180" s="173">
        <f>SUM(BK181:BK196)</f>
        <v>0</v>
      </c>
    </row>
    <row r="181" spans="1:65" s="2" customFormat="1" ht="33" customHeight="1">
      <c r="A181" s="35"/>
      <c r="B181" s="36"/>
      <c r="C181" s="176" t="s">
        <v>7</v>
      </c>
      <c r="D181" s="176" t="s">
        <v>191</v>
      </c>
      <c r="E181" s="177" t="s">
        <v>394</v>
      </c>
      <c r="F181" s="178" t="s">
        <v>395</v>
      </c>
      <c r="G181" s="179" t="s">
        <v>230</v>
      </c>
      <c r="H181" s="180">
        <v>0.78</v>
      </c>
      <c r="I181" s="181"/>
      <c r="J181" s="182">
        <f>ROUND(I181*H181,2)</f>
        <v>0</v>
      </c>
      <c r="K181" s="183"/>
      <c r="L181" s="40"/>
      <c r="M181" s="184" t="s">
        <v>19</v>
      </c>
      <c r="N181" s="185" t="s">
        <v>47</v>
      </c>
      <c r="O181" s="65"/>
      <c r="P181" s="186">
        <f>O181*H181</f>
        <v>0</v>
      </c>
      <c r="Q181" s="186">
        <v>0.18051</v>
      </c>
      <c r="R181" s="186">
        <f>Q181*H181</f>
        <v>0.1407978</v>
      </c>
      <c r="S181" s="186">
        <v>0</v>
      </c>
      <c r="T181" s="18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8" t="s">
        <v>195</v>
      </c>
      <c r="AT181" s="188" t="s">
        <v>191</v>
      </c>
      <c r="AU181" s="188" t="s">
        <v>86</v>
      </c>
      <c r="AY181" s="18" t="s">
        <v>189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8" t="s">
        <v>84</v>
      </c>
      <c r="BK181" s="189">
        <f>ROUND(I181*H181,2)</f>
        <v>0</v>
      </c>
      <c r="BL181" s="18" t="s">
        <v>195</v>
      </c>
      <c r="BM181" s="188" t="s">
        <v>2438</v>
      </c>
    </row>
    <row r="182" spans="1:65" s="2" customFormat="1" ht="28.8">
      <c r="A182" s="35"/>
      <c r="B182" s="36"/>
      <c r="C182" s="37"/>
      <c r="D182" s="190" t="s">
        <v>197</v>
      </c>
      <c r="E182" s="37"/>
      <c r="F182" s="191" t="s">
        <v>397</v>
      </c>
      <c r="G182" s="37"/>
      <c r="H182" s="37"/>
      <c r="I182" s="192"/>
      <c r="J182" s="37"/>
      <c r="K182" s="37"/>
      <c r="L182" s="40"/>
      <c r="M182" s="193"/>
      <c r="N182" s="194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197</v>
      </c>
      <c r="AU182" s="18" t="s">
        <v>86</v>
      </c>
    </row>
    <row r="183" spans="1:65" s="2" customFormat="1" ht="10.199999999999999">
      <c r="A183" s="35"/>
      <c r="B183" s="36"/>
      <c r="C183" s="37"/>
      <c r="D183" s="195" t="s">
        <v>199</v>
      </c>
      <c r="E183" s="37"/>
      <c r="F183" s="196" t="s">
        <v>398</v>
      </c>
      <c r="G183" s="37"/>
      <c r="H183" s="37"/>
      <c r="I183" s="192"/>
      <c r="J183" s="37"/>
      <c r="K183" s="37"/>
      <c r="L183" s="40"/>
      <c r="M183" s="193"/>
      <c r="N183" s="194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199</v>
      </c>
      <c r="AU183" s="18" t="s">
        <v>86</v>
      </c>
    </row>
    <row r="184" spans="1:65" s="13" customFormat="1" ht="10.199999999999999">
      <c r="B184" s="197"/>
      <c r="C184" s="198"/>
      <c r="D184" s="190" t="s">
        <v>201</v>
      </c>
      <c r="E184" s="199" t="s">
        <v>19</v>
      </c>
      <c r="F184" s="200" t="s">
        <v>2439</v>
      </c>
      <c r="G184" s="198"/>
      <c r="H184" s="201">
        <v>0.78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201</v>
      </c>
      <c r="AU184" s="207" t="s">
        <v>86</v>
      </c>
      <c r="AV184" s="13" t="s">
        <v>86</v>
      </c>
      <c r="AW184" s="13" t="s">
        <v>37</v>
      </c>
      <c r="AX184" s="13" t="s">
        <v>84</v>
      </c>
      <c r="AY184" s="207" t="s">
        <v>189</v>
      </c>
    </row>
    <row r="185" spans="1:65" s="2" customFormat="1" ht="24.15" customHeight="1">
      <c r="A185" s="35"/>
      <c r="B185" s="36"/>
      <c r="C185" s="176" t="s">
        <v>333</v>
      </c>
      <c r="D185" s="176" t="s">
        <v>191</v>
      </c>
      <c r="E185" s="177" t="s">
        <v>401</v>
      </c>
      <c r="F185" s="178" t="s">
        <v>402</v>
      </c>
      <c r="G185" s="179" t="s">
        <v>238</v>
      </c>
      <c r="H185" s="180">
        <v>0.70699999999999996</v>
      </c>
      <c r="I185" s="181"/>
      <c r="J185" s="182">
        <f>ROUND(I185*H185,2)</f>
        <v>0</v>
      </c>
      <c r="K185" s="183"/>
      <c r="L185" s="40"/>
      <c r="M185" s="184" t="s">
        <v>19</v>
      </c>
      <c r="N185" s="185" t="s">
        <v>47</v>
      </c>
      <c r="O185" s="65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8" t="s">
        <v>195</v>
      </c>
      <c r="AT185" s="188" t="s">
        <v>191</v>
      </c>
      <c r="AU185" s="188" t="s">
        <v>86</v>
      </c>
      <c r="AY185" s="18" t="s">
        <v>189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8" t="s">
        <v>84</v>
      </c>
      <c r="BK185" s="189">
        <f>ROUND(I185*H185,2)</f>
        <v>0</v>
      </c>
      <c r="BL185" s="18" t="s">
        <v>195</v>
      </c>
      <c r="BM185" s="188" t="s">
        <v>2440</v>
      </c>
    </row>
    <row r="186" spans="1:65" s="2" customFormat="1" ht="19.2">
      <c r="A186" s="35"/>
      <c r="B186" s="36"/>
      <c r="C186" s="37"/>
      <c r="D186" s="190" t="s">
        <v>197</v>
      </c>
      <c r="E186" s="37"/>
      <c r="F186" s="191" t="s">
        <v>404</v>
      </c>
      <c r="G186" s="37"/>
      <c r="H186" s="37"/>
      <c r="I186" s="192"/>
      <c r="J186" s="37"/>
      <c r="K186" s="37"/>
      <c r="L186" s="40"/>
      <c r="M186" s="193"/>
      <c r="N186" s="194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197</v>
      </c>
      <c r="AU186" s="18" t="s">
        <v>86</v>
      </c>
    </row>
    <row r="187" spans="1:65" s="2" customFormat="1" ht="10.199999999999999">
      <c r="A187" s="35"/>
      <c r="B187" s="36"/>
      <c r="C187" s="37"/>
      <c r="D187" s="195" t="s">
        <v>199</v>
      </c>
      <c r="E187" s="37"/>
      <c r="F187" s="196" t="s">
        <v>405</v>
      </c>
      <c r="G187" s="37"/>
      <c r="H187" s="37"/>
      <c r="I187" s="192"/>
      <c r="J187" s="37"/>
      <c r="K187" s="37"/>
      <c r="L187" s="40"/>
      <c r="M187" s="193"/>
      <c r="N187" s="194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199</v>
      </c>
      <c r="AU187" s="18" t="s">
        <v>86</v>
      </c>
    </row>
    <row r="188" spans="1:65" s="13" customFormat="1" ht="10.199999999999999">
      <c r="B188" s="197"/>
      <c r="C188" s="198"/>
      <c r="D188" s="190" t="s">
        <v>201</v>
      </c>
      <c r="E188" s="199" t="s">
        <v>124</v>
      </c>
      <c r="F188" s="200" t="s">
        <v>2441</v>
      </c>
      <c r="G188" s="198"/>
      <c r="H188" s="201">
        <v>0.70699999999999996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201</v>
      </c>
      <c r="AU188" s="207" t="s">
        <v>86</v>
      </c>
      <c r="AV188" s="13" t="s">
        <v>86</v>
      </c>
      <c r="AW188" s="13" t="s">
        <v>37</v>
      </c>
      <c r="AX188" s="13" t="s">
        <v>84</v>
      </c>
      <c r="AY188" s="207" t="s">
        <v>189</v>
      </c>
    </row>
    <row r="189" spans="1:65" s="2" customFormat="1" ht="33" customHeight="1">
      <c r="A189" s="35"/>
      <c r="B189" s="36"/>
      <c r="C189" s="176" t="s">
        <v>341</v>
      </c>
      <c r="D189" s="176" t="s">
        <v>191</v>
      </c>
      <c r="E189" s="177" t="s">
        <v>408</v>
      </c>
      <c r="F189" s="178" t="s">
        <v>409</v>
      </c>
      <c r="G189" s="179" t="s">
        <v>238</v>
      </c>
      <c r="H189" s="180">
        <v>2.7E-2</v>
      </c>
      <c r="I189" s="181"/>
      <c r="J189" s="182">
        <f>ROUND(I189*H189,2)</f>
        <v>0</v>
      </c>
      <c r="K189" s="183"/>
      <c r="L189" s="40"/>
      <c r="M189" s="184" t="s">
        <v>19</v>
      </c>
      <c r="N189" s="185" t="s">
        <v>47</v>
      </c>
      <c r="O189" s="65"/>
      <c r="P189" s="186">
        <f>O189*H189</f>
        <v>0</v>
      </c>
      <c r="Q189" s="186">
        <v>2.3010199999999998</v>
      </c>
      <c r="R189" s="186">
        <f>Q189*H189</f>
        <v>6.2127539999999995E-2</v>
      </c>
      <c r="S189" s="186">
        <v>0</v>
      </c>
      <c r="T189" s="18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8" t="s">
        <v>195</v>
      </c>
      <c r="AT189" s="188" t="s">
        <v>191</v>
      </c>
      <c r="AU189" s="188" t="s">
        <v>86</v>
      </c>
      <c r="AY189" s="18" t="s">
        <v>189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18" t="s">
        <v>84</v>
      </c>
      <c r="BK189" s="189">
        <f>ROUND(I189*H189,2)</f>
        <v>0</v>
      </c>
      <c r="BL189" s="18" t="s">
        <v>195</v>
      </c>
      <c r="BM189" s="188" t="s">
        <v>2442</v>
      </c>
    </row>
    <row r="190" spans="1:65" s="2" customFormat="1" ht="28.8">
      <c r="A190" s="35"/>
      <c r="B190" s="36"/>
      <c r="C190" s="37"/>
      <c r="D190" s="190" t="s">
        <v>197</v>
      </c>
      <c r="E190" s="37"/>
      <c r="F190" s="191" t="s">
        <v>411</v>
      </c>
      <c r="G190" s="37"/>
      <c r="H190" s="37"/>
      <c r="I190" s="192"/>
      <c r="J190" s="37"/>
      <c r="K190" s="37"/>
      <c r="L190" s="40"/>
      <c r="M190" s="193"/>
      <c r="N190" s="194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197</v>
      </c>
      <c r="AU190" s="18" t="s">
        <v>86</v>
      </c>
    </row>
    <row r="191" spans="1:65" s="2" customFormat="1" ht="10.199999999999999">
      <c r="A191" s="35"/>
      <c r="B191" s="36"/>
      <c r="C191" s="37"/>
      <c r="D191" s="195" t="s">
        <v>199</v>
      </c>
      <c r="E191" s="37"/>
      <c r="F191" s="196" t="s">
        <v>412</v>
      </c>
      <c r="G191" s="37"/>
      <c r="H191" s="37"/>
      <c r="I191" s="192"/>
      <c r="J191" s="37"/>
      <c r="K191" s="37"/>
      <c r="L191" s="40"/>
      <c r="M191" s="193"/>
      <c r="N191" s="194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199</v>
      </c>
      <c r="AU191" s="18" t="s">
        <v>86</v>
      </c>
    </row>
    <row r="192" spans="1:65" s="13" customFormat="1" ht="10.199999999999999">
      <c r="B192" s="197"/>
      <c r="C192" s="198"/>
      <c r="D192" s="190" t="s">
        <v>201</v>
      </c>
      <c r="E192" s="199" t="s">
        <v>19</v>
      </c>
      <c r="F192" s="200" t="s">
        <v>2443</v>
      </c>
      <c r="G192" s="198"/>
      <c r="H192" s="201">
        <v>2.7E-2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201</v>
      </c>
      <c r="AU192" s="207" t="s">
        <v>86</v>
      </c>
      <c r="AV192" s="13" t="s">
        <v>86</v>
      </c>
      <c r="AW192" s="13" t="s">
        <v>37</v>
      </c>
      <c r="AX192" s="13" t="s">
        <v>84</v>
      </c>
      <c r="AY192" s="207" t="s">
        <v>189</v>
      </c>
    </row>
    <row r="193" spans="1:65" s="2" customFormat="1" ht="24.15" customHeight="1">
      <c r="A193" s="35"/>
      <c r="B193" s="36"/>
      <c r="C193" s="176" t="s">
        <v>350</v>
      </c>
      <c r="D193" s="176" t="s">
        <v>191</v>
      </c>
      <c r="E193" s="177" t="s">
        <v>415</v>
      </c>
      <c r="F193" s="178" t="s">
        <v>416</v>
      </c>
      <c r="G193" s="179" t="s">
        <v>230</v>
      </c>
      <c r="H193" s="180">
        <v>0.36</v>
      </c>
      <c r="I193" s="181"/>
      <c r="J193" s="182">
        <f>ROUND(I193*H193,2)</f>
        <v>0</v>
      </c>
      <c r="K193" s="183"/>
      <c r="L193" s="40"/>
      <c r="M193" s="184" t="s">
        <v>19</v>
      </c>
      <c r="N193" s="185" t="s">
        <v>47</v>
      </c>
      <c r="O193" s="65"/>
      <c r="P193" s="186">
        <f>O193*H193</f>
        <v>0</v>
      </c>
      <c r="Q193" s="186">
        <v>6.3200000000000001E-3</v>
      </c>
      <c r="R193" s="186">
        <f>Q193*H193</f>
        <v>2.2751999999999998E-3</v>
      </c>
      <c r="S193" s="186">
        <v>0</v>
      </c>
      <c r="T193" s="18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8" t="s">
        <v>195</v>
      </c>
      <c r="AT193" s="188" t="s">
        <v>191</v>
      </c>
      <c r="AU193" s="188" t="s">
        <v>86</v>
      </c>
      <c r="AY193" s="18" t="s">
        <v>189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8" t="s">
        <v>84</v>
      </c>
      <c r="BK193" s="189">
        <f>ROUND(I193*H193,2)</f>
        <v>0</v>
      </c>
      <c r="BL193" s="18" t="s">
        <v>195</v>
      </c>
      <c r="BM193" s="188" t="s">
        <v>2444</v>
      </c>
    </row>
    <row r="194" spans="1:65" s="2" customFormat="1" ht="28.8">
      <c r="A194" s="35"/>
      <c r="B194" s="36"/>
      <c r="C194" s="37"/>
      <c r="D194" s="190" t="s">
        <v>197</v>
      </c>
      <c r="E194" s="37"/>
      <c r="F194" s="191" t="s">
        <v>418</v>
      </c>
      <c r="G194" s="37"/>
      <c r="H194" s="37"/>
      <c r="I194" s="192"/>
      <c r="J194" s="37"/>
      <c r="K194" s="37"/>
      <c r="L194" s="40"/>
      <c r="M194" s="193"/>
      <c r="N194" s="194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197</v>
      </c>
      <c r="AU194" s="18" t="s">
        <v>86</v>
      </c>
    </row>
    <row r="195" spans="1:65" s="2" customFormat="1" ht="10.199999999999999">
      <c r="A195" s="35"/>
      <c r="B195" s="36"/>
      <c r="C195" s="37"/>
      <c r="D195" s="195" t="s">
        <v>199</v>
      </c>
      <c r="E195" s="37"/>
      <c r="F195" s="196" t="s">
        <v>419</v>
      </c>
      <c r="G195" s="37"/>
      <c r="H195" s="37"/>
      <c r="I195" s="192"/>
      <c r="J195" s="37"/>
      <c r="K195" s="37"/>
      <c r="L195" s="40"/>
      <c r="M195" s="193"/>
      <c r="N195" s="194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199</v>
      </c>
      <c r="AU195" s="18" t="s">
        <v>86</v>
      </c>
    </row>
    <row r="196" spans="1:65" s="13" customFormat="1" ht="10.199999999999999">
      <c r="B196" s="197"/>
      <c r="C196" s="198"/>
      <c r="D196" s="190" t="s">
        <v>201</v>
      </c>
      <c r="E196" s="199" t="s">
        <v>19</v>
      </c>
      <c r="F196" s="200" t="s">
        <v>2445</v>
      </c>
      <c r="G196" s="198"/>
      <c r="H196" s="201">
        <v>0.36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201</v>
      </c>
      <c r="AU196" s="207" t="s">
        <v>86</v>
      </c>
      <c r="AV196" s="13" t="s">
        <v>86</v>
      </c>
      <c r="AW196" s="13" t="s">
        <v>37</v>
      </c>
      <c r="AX196" s="13" t="s">
        <v>84</v>
      </c>
      <c r="AY196" s="207" t="s">
        <v>189</v>
      </c>
    </row>
    <row r="197" spans="1:65" s="12" customFormat="1" ht="22.8" customHeight="1">
      <c r="B197" s="160"/>
      <c r="C197" s="161"/>
      <c r="D197" s="162" t="s">
        <v>75</v>
      </c>
      <c r="E197" s="174" t="s">
        <v>220</v>
      </c>
      <c r="F197" s="174" t="s">
        <v>421</v>
      </c>
      <c r="G197" s="161"/>
      <c r="H197" s="161"/>
      <c r="I197" s="164"/>
      <c r="J197" s="175">
        <f>BK197</f>
        <v>0</v>
      </c>
      <c r="K197" s="161"/>
      <c r="L197" s="166"/>
      <c r="M197" s="167"/>
      <c r="N197" s="168"/>
      <c r="O197" s="168"/>
      <c r="P197" s="169">
        <f>SUM(P198:P204)</f>
        <v>0</v>
      </c>
      <c r="Q197" s="168"/>
      <c r="R197" s="169">
        <f>SUM(R198:R204)</f>
        <v>0.48097679999999998</v>
      </c>
      <c r="S197" s="168"/>
      <c r="T197" s="170">
        <f>SUM(T198:T204)</f>
        <v>0</v>
      </c>
      <c r="AR197" s="171" t="s">
        <v>84</v>
      </c>
      <c r="AT197" s="172" t="s">
        <v>75</v>
      </c>
      <c r="AU197" s="172" t="s">
        <v>84</v>
      </c>
      <c r="AY197" s="171" t="s">
        <v>189</v>
      </c>
      <c r="BK197" s="173">
        <f>SUM(BK198:BK204)</f>
        <v>0</v>
      </c>
    </row>
    <row r="198" spans="1:65" s="2" customFormat="1" ht="24.15" customHeight="1">
      <c r="A198" s="35"/>
      <c r="B198" s="36"/>
      <c r="C198" s="176" t="s">
        <v>355</v>
      </c>
      <c r="D198" s="176" t="s">
        <v>191</v>
      </c>
      <c r="E198" s="177" t="s">
        <v>423</v>
      </c>
      <c r="F198" s="178" t="s">
        <v>424</v>
      </c>
      <c r="G198" s="179" t="s">
        <v>230</v>
      </c>
      <c r="H198" s="180">
        <v>0.78</v>
      </c>
      <c r="I198" s="181"/>
      <c r="J198" s="182">
        <f>ROUND(I198*H198,2)</f>
        <v>0</v>
      </c>
      <c r="K198" s="183"/>
      <c r="L198" s="40"/>
      <c r="M198" s="184" t="s">
        <v>19</v>
      </c>
      <c r="N198" s="185" t="s">
        <v>47</v>
      </c>
      <c r="O198" s="65"/>
      <c r="P198" s="186">
        <f>O198*H198</f>
        <v>0</v>
      </c>
      <c r="Q198" s="186">
        <v>0.19536000000000001</v>
      </c>
      <c r="R198" s="186">
        <f>Q198*H198</f>
        <v>0.15238080000000001</v>
      </c>
      <c r="S198" s="186">
        <v>0</v>
      </c>
      <c r="T198" s="18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8" t="s">
        <v>195</v>
      </c>
      <c r="AT198" s="188" t="s">
        <v>191</v>
      </c>
      <c r="AU198" s="188" t="s">
        <v>86</v>
      </c>
      <c r="AY198" s="18" t="s">
        <v>189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8" t="s">
        <v>84</v>
      </c>
      <c r="BK198" s="189">
        <f>ROUND(I198*H198,2)</f>
        <v>0</v>
      </c>
      <c r="BL198" s="18" t="s">
        <v>195</v>
      </c>
      <c r="BM198" s="188" t="s">
        <v>2446</v>
      </c>
    </row>
    <row r="199" spans="1:65" s="2" customFormat="1" ht="38.4">
      <c r="A199" s="35"/>
      <c r="B199" s="36"/>
      <c r="C199" s="37"/>
      <c r="D199" s="190" t="s">
        <v>197</v>
      </c>
      <c r="E199" s="37"/>
      <c r="F199" s="191" t="s">
        <v>426</v>
      </c>
      <c r="G199" s="37"/>
      <c r="H199" s="37"/>
      <c r="I199" s="192"/>
      <c r="J199" s="37"/>
      <c r="K199" s="37"/>
      <c r="L199" s="40"/>
      <c r="M199" s="193"/>
      <c r="N199" s="194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197</v>
      </c>
      <c r="AU199" s="18" t="s">
        <v>86</v>
      </c>
    </row>
    <row r="200" spans="1:65" s="2" customFormat="1" ht="10.199999999999999">
      <c r="A200" s="35"/>
      <c r="B200" s="36"/>
      <c r="C200" s="37"/>
      <c r="D200" s="195" t="s">
        <v>199</v>
      </c>
      <c r="E200" s="37"/>
      <c r="F200" s="196" t="s">
        <v>427</v>
      </c>
      <c r="G200" s="37"/>
      <c r="H200" s="37"/>
      <c r="I200" s="192"/>
      <c r="J200" s="37"/>
      <c r="K200" s="37"/>
      <c r="L200" s="40"/>
      <c r="M200" s="193"/>
      <c r="N200" s="194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199</v>
      </c>
      <c r="AU200" s="18" t="s">
        <v>86</v>
      </c>
    </row>
    <row r="201" spans="1:65" s="13" customFormat="1" ht="10.199999999999999">
      <c r="B201" s="197"/>
      <c r="C201" s="198"/>
      <c r="D201" s="190" t="s">
        <v>201</v>
      </c>
      <c r="E201" s="199" t="s">
        <v>19</v>
      </c>
      <c r="F201" s="200" t="s">
        <v>2439</v>
      </c>
      <c r="G201" s="198"/>
      <c r="H201" s="201">
        <v>0.78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201</v>
      </c>
      <c r="AU201" s="207" t="s">
        <v>86</v>
      </c>
      <c r="AV201" s="13" t="s">
        <v>86</v>
      </c>
      <c r="AW201" s="13" t="s">
        <v>37</v>
      </c>
      <c r="AX201" s="13" t="s">
        <v>84</v>
      </c>
      <c r="AY201" s="207" t="s">
        <v>189</v>
      </c>
    </row>
    <row r="202" spans="1:65" s="2" customFormat="1" ht="16.5" customHeight="1">
      <c r="A202" s="35"/>
      <c r="B202" s="36"/>
      <c r="C202" s="208" t="s">
        <v>361</v>
      </c>
      <c r="D202" s="208" t="s">
        <v>269</v>
      </c>
      <c r="E202" s="209" t="s">
        <v>429</v>
      </c>
      <c r="F202" s="210" t="s">
        <v>430</v>
      </c>
      <c r="G202" s="211" t="s">
        <v>230</v>
      </c>
      <c r="H202" s="212">
        <v>0.78800000000000003</v>
      </c>
      <c r="I202" s="213"/>
      <c r="J202" s="214">
        <f>ROUND(I202*H202,2)</f>
        <v>0</v>
      </c>
      <c r="K202" s="215"/>
      <c r="L202" s="216"/>
      <c r="M202" s="217" t="s">
        <v>19</v>
      </c>
      <c r="N202" s="218" t="s">
        <v>47</v>
      </c>
      <c r="O202" s="65"/>
      <c r="P202" s="186">
        <f>O202*H202</f>
        <v>0</v>
      </c>
      <c r="Q202" s="186">
        <v>0.41699999999999998</v>
      </c>
      <c r="R202" s="186">
        <f>Q202*H202</f>
        <v>0.328596</v>
      </c>
      <c r="S202" s="186">
        <v>0</v>
      </c>
      <c r="T202" s="18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8" t="s">
        <v>226</v>
      </c>
      <c r="AT202" s="188" t="s">
        <v>269</v>
      </c>
      <c r="AU202" s="188" t="s">
        <v>86</v>
      </c>
      <c r="AY202" s="18" t="s">
        <v>189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8" t="s">
        <v>84</v>
      </c>
      <c r="BK202" s="189">
        <f>ROUND(I202*H202,2)</f>
        <v>0</v>
      </c>
      <c r="BL202" s="18" t="s">
        <v>195</v>
      </c>
      <c r="BM202" s="188" t="s">
        <v>2447</v>
      </c>
    </row>
    <row r="203" spans="1:65" s="2" customFormat="1" ht="10.199999999999999">
      <c r="A203" s="35"/>
      <c r="B203" s="36"/>
      <c r="C203" s="37"/>
      <c r="D203" s="190" t="s">
        <v>197</v>
      </c>
      <c r="E203" s="37"/>
      <c r="F203" s="191" t="s">
        <v>430</v>
      </c>
      <c r="G203" s="37"/>
      <c r="H203" s="37"/>
      <c r="I203" s="192"/>
      <c r="J203" s="37"/>
      <c r="K203" s="37"/>
      <c r="L203" s="40"/>
      <c r="M203" s="193"/>
      <c r="N203" s="194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197</v>
      </c>
      <c r="AU203" s="18" t="s">
        <v>86</v>
      </c>
    </row>
    <row r="204" spans="1:65" s="13" customFormat="1" ht="10.199999999999999">
      <c r="B204" s="197"/>
      <c r="C204" s="198"/>
      <c r="D204" s="190" t="s">
        <v>201</v>
      </c>
      <c r="E204" s="198"/>
      <c r="F204" s="200" t="s">
        <v>2448</v>
      </c>
      <c r="G204" s="198"/>
      <c r="H204" s="201">
        <v>0.78800000000000003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201</v>
      </c>
      <c r="AU204" s="207" t="s">
        <v>86</v>
      </c>
      <c r="AV204" s="13" t="s">
        <v>86</v>
      </c>
      <c r="AW204" s="13" t="s">
        <v>4</v>
      </c>
      <c r="AX204" s="13" t="s">
        <v>84</v>
      </c>
      <c r="AY204" s="207" t="s">
        <v>189</v>
      </c>
    </row>
    <row r="205" spans="1:65" s="12" customFormat="1" ht="22.8" customHeight="1">
      <c r="B205" s="160"/>
      <c r="C205" s="161"/>
      <c r="D205" s="162" t="s">
        <v>75</v>
      </c>
      <c r="E205" s="174" t="s">
        <v>226</v>
      </c>
      <c r="F205" s="174" t="s">
        <v>433</v>
      </c>
      <c r="G205" s="161"/>
      <c r="H205" s="161"/>
      <c r="I205" s="164"/>
      <c r="J205" s="175">
        <f>BK205</f>
        <v>0</v>
      </c>
      <c r="K205" s="161"/>
      <c r="L205" s="166"/>
      <c r="M205" s="167"/>
      <c r="N205" s="168"/>
      <c r="O205" s="168"/>
      <c r="P205" s="169">
        <f>SUM(P206:P486)</f>
        <v>0</v>
      </c>
      <c r="Q205" s="168"/>
      <c r="R205" s="169">
        <f>SUM(R206:R486)</f>
        <v>2.88237144</v>
      </c>
      <c r="S205" s="168"/>
      <c r="T205" s="170">
        <f>SUM(T206:T486)</f>
        <v>0.89134999999999986</v>
      </c>
      <c r="AR205" s="171" t="s">
        <v>84</v>
      </c>
      <c r="AT205" s="172" t="s">
        <v>75</v>
      </c>
      <c r="AU205" s="172" t="s">
        <v>84</v>
      </c>
      <c r="AY205" s="171" t="s">
        <v>189</v>
      </c>
      <c r="BK205" s="173">
        <f>SUM(BK206:BK486)</f>
        <v>0</v>
      </c>
    </row>
    <row r="206" spans="1:65" s="2" customFormat="1" ht="24.15" customHeight="1">
      <c r="A206" s="35"/>
      <c r="B206" s="36"/>
      <c r="C206" s="176" t="s">
        <v>368</v>
      </c>
      <c r="D206" s="176" t="s">
        <v>191</v>
      </c>
      <c r="E206" s="177" t="s">
        <v>2449</v>
      </c>
      <c r="F206" s="178" t="s">
        <v>2450</v>
      </c>
      <c r="G206" s="179" t="s">
        <v>194</v>
      </c>
      <c r="H206" s="180">
        <v>1</v>
      </c>
      <c r="I206" s="181"/>
      <c r="J206" s="182">
        <f>ROUND(I206*H206,2)</f>
        <v>0</v>
      </c>
      <c r="K206" s="183"/>
      <c r="L206" s="40"/>
      <c r="M206" s="184" t="s">
        <v>19</v>
      </c>
      <c r="N206" s="185" t="s">
        <v>47</v>
      </c>
      <c r="O206" s="65"/>
      <c r="P206" s="186">
        <f>O206*H206</f>
        <v>0</v>
      </c>
      <c r="Q206" s="186">
        <v>0</v>
      </c>
      <c r="R206" s="186">
        <f>Q206*H206</f>
        <v>0</v>
      </c>
      <c r="S206" s="186">
        <v>0</v>
      </c>
      <c r="T206" s="18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8" t="s">
        <v>195</v>
      </c>
      <c r="AT206" s="188" t="s">
        <v>191</v>
      </c>
      <c r="AU206" s="188" t="s">
        <v>86</v>
      </c>
      <c r="AY206" s="18" t="s">
        <v>189</v>
      </c>
      <c r="BE206" s="189">
        <f>IF(N206="základní",J206,0)</f>
        <v>0</v>
      </c>
      <c r="BF206" s="189">
        <f>IF(N206="snížená",J206,0)</f>
        <v>0</v>
      </c>
      <c r="BG206" s="189">
        <f>IF(N206="zákl. přenesená",J206,0)</f>
        <v>0</v>
      </c>
      <c r="BH206" s="189">
        <f>IF(N206="sníž. přenesená",J206,0)</f>
        <v>0</v>
      </c>
      <c r="BI206" s="189">
        <f>IF(N206="nulová",J206,0)</f>
        <v>0</v>
      </c>
      <c r="BJ206" s="18" t="s">
        <v>84</v>
      </c>
      <c r="BK206" s="189">
        <f>ROUND(I206*H206,2)</f>
        <v>0</v>
      </c>
      <c r="BL206" s="18" t="s">
        <v>195</v>
      </c>
      <c r="BM206" s="188" t="s">
        <v>2451</v>
      </c>
    </row>
    <row r="207" spans="1:65" s="2" customFormat="1" ht="19.2">
      <c r="A207" s="35"/>
      <c r="B207" s="36"/>
      <c r="C207" s="37"/>
      <c r="D207" s="190" t="s">
        <v>197</v>
      </c>
      <c r="E207" s="37"/>
      <c r="F207" s="191" t="s">
        <v>2450</v>
      </c>
      <c r="G207" s="37"/>
      <c r="H207" s="37"/>
      <c r="I207" s="192"/>
      <c r="J207" s="37"/>
      <c r="K207" s="37"/>
      <c r="L207" s="40"/>
      <c r="M207" s="193"/>
      <c r="N207" s="194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197</v>
      </c>
      <c r="AU207" s="18" t="s">
        <v>86</v>
      </c>
    </row>
    <row r="208" spans="1:65" s="2" customFormat="1" ht="10.199999999999999">
      <c r="A208" s="35"/>
      <c r="B208" s="36"/>
      <c r="C208" s="37"/>
      <c r="D208" s="195" t="s">
        <v>199</v>
      </c>
      <c r="E208" s="37"/>
      <c r="F208" s="196" t="s">
        <v>2452</v>
      </c>
      <c r="G208" s="37"/>
      <c r="H208" s="37"/>
      <c r="I208" s="192"/>
      <c r="J208" s="37"/>
      <c r="K208" s="37"/>
      <c r="L208" s="40"/>
      <c r="M208" s="193"/>
      <c r="N208" s="194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199</v>
      </c>
      <c r="AU208" s="18" t="s">
        <v>86</v>
      </c>
    </row>
    <row r="209" spans="1:65" s="13" customFormat="1" ht="10.199999999999999">
      <c r="B209" s="197"/>
      <c r="C209" s="198"/>
      <c r="D209" s="190" t="s">
        <v>201</v>
      </c>
      <c r="E209" s="199" t="s">
        <v>19</v>
      </c>
      <c r="F209" s="200" t="s">
        <v>84</v>
      </c>
      <c r="G209" s="198"/>
      <c r="H209" s="201">
        <v>1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201</v>
      </c>
      <c r="AU209" s="207" t="s">
        <v>86</v>
      </c>
      <c r="AV209" s="13" t="s">
        <v>86</v>
      </c>
      <c r="AW209" s="13" t="s">
        <v>37</v>
      </c>
      <c r="AX209" s="13" t="s">
        <v>84</v>
      </c>
      <c r="AY209" s="207" t="s">
        <v>189</v>
      </c>
    </row>
    <row r="210" spans="1:65" s="2" customFormat="1" ht="24.15" customHeight="1">
      <c r="A210" s="35"/>
      <c r="B210" s="36"/>
      <c r="C210" s="176" t="s">
        <v>374</v>
      </c>
      <c r="D210" s="176" t="s">
        <v>191</v>
      </c>
      <c r="E210" s="177" t="s">
        <v>440</v>
      </c>
      <c r="F210" s="178" t="s">
        <v>441</v>
      </c>
      <c r="G210" s="179" t="s">
        <v>194</v>
      </c>
      <c r="H210" s="180">
        <v>18</v>
      </c>
      <c r="I210" s="181"/>
      <c r="J210" s="182">
        <f>ROUND(I210*H210,2)</f>
        <v>0</v>
      </c>
      <c r="K210" s="183"/>
      <c r="L210" s="40"/>
      <c r="M210" s="184" t="s">
        <v>19</v>
      </c>
      <c r="N210" s="185" t="s">
        <v>47</v>
      </c>
      <c r="O210" s="65"/>
      <c r="P210" s="186">
        <f>O210*H210</f>
        <v>0</v>
      </c>
      <c r="Q210" s="186">
        <v>1.67E-3</v>
      </c>
      <c r="R210" s="186">
        <f>Q210*H210</f>
        <v>3.006E-2</v>
      </c>
      <c r="S210" s="186">
        <v>0</v>
      </c>
      <c r="T210" s="18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8" t="s">
        <v>195</v>
      </c>
      <c r="AT210" s="188" t="s">
        <v>191</v>
      </c>
      <c r="AU210" s="188" t="s">
        <v>86</v>
      </c>
      <c r="AY210" s="18" t="s">
        <v>189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18" t="s">
        <v>84</v>
      </c>
      <c r="BK210" s="189">
        <f>ROUND(I210*H210,2)</f>
        <v>0</v>
      </c>
      <c r="BL210" s="18" t="s">
        <v>195</v>
      </c>
      <c r="BM210" s="188" t="s">
        <v>2453</v>
      </c>
    </row>
    <row r="211" spans="1:65" s="2" customFormat="1" ht="28.8">
      <c r="A211" s="35"/>
      <c r="B211" s="36"/>
      <c r="C211" s="37"/>
      <c r="D211" s="190" t="s">
        <v>197</v>
      </c>
      <c r="E211" s="37"/>
      <c r="F211" s="191" t="s">
        <v>443</v>
      </c>
      <c r="G211" s="37"/>
      <c r="H211" s="37"/>
      <c r="I211" s="192"/>
      <c r="J211" s="37"/>
      <c r="K211" s="37"/>
      <c r="L211" s="40"/>
      <c r="M211" s="193"/>
      <c r="N211" s="194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197</v>
      </c>
      <c r="AU211" s="18" t="s">
        <v>86</v>
      </c>
    </row>
    <row r="212" spans="1:65" s="2" customFormat="1" ht="10.199999999999999">
      <c r="A212" s="35"/>
      <c r="B212" s="36"/>
      <c r="C212" s="37"/>
      <c r="D212" s="195" t="s">
        <v>199</v>
      </c>
      <c r="E212" s="37"/>
      <c r="F212" s="196" t="s">
        <v>444</v>
      </c>
      <c r="G212" s="37"/>
      <c r="H212" s="37"/>
      <c r="I212" s="192"/>
      <c r="J212" s="37"/>
      <c r="K212" s="37"/>
      <c r="L212" s="40"/>
      <c r="M212" s="193"/>
      <c r="N212" s="194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199</v>
      </c>
      <c r="AU212" s="18" t="s">
        <v>86</v>
      </c>
    </row>
    <row r="213" spans="1:65" s="13" customFormat="1" ht="10.199999999999999">
      <c r="B213" s="197"/>
      <c r="C213" s="198"/>
      <c r="D213" s="190" t="s">
        <v>201</v>
      </c>
      <c r="E213" s="199" t="s">
        <v>19</v>
      </c>
      <c r="F213" s="200" t="s">
        <v>2454</v>
      </c>
      <c r="G213" s="198"/>
      <c r="H213" s="201">
        <v>18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201</v>
      </c>
      <c r="AU213" s="207" t="s">
        <v>86</v>
      </c>
      <c r="AV213" s="13" t="s">
        <v>86</v>
      </c>
      <c r="AW213" s="13" t="s">
        <v>37</v>
      </c>
      <c r="AX213" s="13" t="s">
        <v>84</v>
      </c>
      <c r="AY213" s="207" t="s">
        <v>189</v>
      </c>
    </row>
    <row r="214" spans="1:65" s="2" customFormat="1" ht="24.15" customHeight="1">
      <c r="A214" s="35"/>
      <c r="B214" s="36"/>
      <c r="C214" s="208" t="s">
        <v>380</v>
      </c>
      <c r="D214" s="208" t="s">
        <v>269</v>
      </c>
      <c r="E214" s="209" t="s">
        <v>2455</v>
      </c>
      <c r="F214" s="210" t="s">
        <v>2456</v>
      </c>
      <c r="G214" s="211" t="s">
        <v>194</v>
      </c>
      <c r="H214" s="212">
        <v>5</v>
      </c>
      <c r="I214" s="213"/>
      <c r="J214" s="214">
        <f>ROUND(I214*H214,2)</f>
        <v>0</v>
      </c>
      <c r="K214" s="215"/>
      <c r="L214" s="216"/>
      <c r="M214" s="217" t="s">
        <v>19</v>
      </c>
      <c r="N214" s="218" t="s">
        <v>47</v>
      </c>
      <c r="O214" s="65"/>
      <c r="P214" s="186">
        <f>O214*H214</f>
        <v>0</v>
      </c>
      <c r="Q214" s="186">
        <v>8.9999999999999993E-3</v>
      </c>
      <c r="R214" s="186">
        <f>Q214*H214</f>
        <v>4.4999999999999998E-2</v>
      </c>
      <c r="S214" s="186">
        <v>0</v>
      </c>
      <c r="T214" s="18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8" t="s">
        <v>226</v>
      </c>
      <c r="AT214" s="188" t="s">
        <v>269</v>
      </c>
      <c r="AU214" s="188" t="s">
        <v>86</v>
      </c>
      <c r="AY214" s="18" t="s">
        <v>189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18" t="s">
        <v>84</v>
      </c>
      <c r="BK214" s="189">
        <f>ROUND(I214*H214,2)</f>
        <v>0</v>
      </c>
      <c r="BL214" s="18" t="s">
        <v>195</v>
      </c>
      <c r="BM214" s="188" t="s">
        <v>2457</v>
      </c>
    </row>
    <row r="215" spans="1:65" s="2" customFormat="1" ht="19.2">
      <c r="A215" s="35"/>
      <c r="B215" s="36"/>
      <c r="C215" s="37"/>
      <c r="D215" s="190" t="s">
        <v>197</v>
      </c>
      <c r="E215" s="37"/>
      <c r="F215" s="191" t="s">
        <v>2456</v>
      </c>
      <c r="G215" s="37"/>
      <c r="H215" s="37"/>
      <c r="I215" s="192"/>
      <c r="J215" s="37"/>
      <c r="K215" s="37"/>
      <c r="L215" s="40"/>
      <c r="M215" s="193"/>
      <c r="N215" s="194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197</v>
      </c>
      <c r="AU215" s="18" t="s">
        <v>86</v>
      </c>
    </row>
    <row r="216" spans="1:65" s="13" customFormat="1" ht="10.199999999999999">
      <c r="B216" s="197"/>
      <c r="C216" s="198"/>
      <c r="D216" s="190" t="s">
        <v>201</v>
      </c>
      <c r="E216" s="199" t="s">
        <v>19</v>
      </c>
      <c r="F216" s="200" t="s">
        <v>2458</v>
      </c>
      <c r="G216" s="198"/>
      <c r="H216" s="201">
        <v>5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201</v>
      </c>
      <c r="AU216" s="207" t="s">
        <v>86</v>
      </c>
      <c r="AV216" s="13" t="s">
        <v>86</v>
      </c>
      <c r="AW216" s="13" t="s">
        <v>37</v>
      </c>
      <c r="AX216" s="13" t="s">
        <v>84</v>
      </c>
      <c r="AY216" s="207" t="s">
        <v>189</v>
      </c>
    </row>
    <row r="217" spans="1:65" s="2" customFormat="1" ht="21.75" customHeight="1">
      <c r="A217" s="35"/>
      <c r="B217" s="36"/>
      <c r="C217" s="208" t="s">
        <v>386</v>
      </c>
      <c r="D217" s="208" t="s">
        <v>269</v>
      </c>
      <c r="E217" s="209" t="s">
        <v>446</v>
      </c>
      <c r="F217" s="210" t="s">
        <v>447</v>
      </c>
      <c r="G217" s="211" t="s">
        <v>194</v>
      </c>
      <c r="H217" s="212">
        <v>1</v>
      </c>
      <c r="I217" s="213"/>
      <c r="J217" s="214">
        <f>ROUND(I217*H217,2)</f>
        <v>0</v>
      </c>
      <c r="K217" s="215"/>
      <c r="L217" s="216"/>
      <c r="M217" s="217" t="s">
        <v>19</v>
      </c>
      <c r="N217" s="218" t="s">
        <v>47</v>
      </c>
      <c r="O217" s="65"/>
      <c r="P217" s="186">
        <f>O217*H217</f>
        <v>0</v>
      </c>
      <c r="Q217" s="186">
        <v>1.2999999999999999E-2</v>
      </c>
      <c r="R217" s="186">
        <f>Q217*H217</f>
        <v>1.2999999999999999E-2</v>
      </c>
      <c r="S217" s="186">
        <v>0</v>
      </c>
      <c r="T217" s="18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8" t="s">
        <v>226</v>
      </c>
      <c r="AT217" s="188" t="s">
        <v>269</v>
      </c>
      <c r="AU217" s="188" t="s">
        <v>86</v>
      </c>
      <c r="AY217" s="18" t="s">
        <v>189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8" t="s">
        <v>84</v>
      </c>
      <c r="BK217" s="189">
        <f>ROUND(I217*H217,2)</f>
        <v>0</v>
      </c>
      <c r="BL217" s="18" t="s">
        <v>195</v>
      </c>
      <c r="BM217" s="188" t="s">
        <v>2459</v>
      </c>
    </row>
    <row r="218" spans="1:65" s="2" customFormat="1" ht="10.199999999999999">
      <c r="A218" s="35"/>
      <c r="B218" s="36"/>
      <c r="C218" s="37"/>
      <c r="D218" s="190" t="s">
        <v>197</v>
      </c>
      <c r="E218" s="37"/>
      <c r="F218" s="191" t="s">
        <v>447</v>
      </c>
      <c r="G218" s="37"/>
      <c r="H218" s="37"/>
      <c r="I218" s="192"/>
      <c r="J218" s="37"/>
      <c r="K218" s="37"/>
      <c r="L218" s="40"/>
      <c r="M218" s="193"/>
      <c r="N218" s="194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197</v>
      </c>
      <c r="AU218" s="18" t="s">
        <v>86</v>
      </c>
    </row>
    <row r="219" spans="1:65" s="13" customFormat="1" ht="10.199999999999999">
      <c r="B219" s="197"/>
      <c r="C219" s="198"/>
      <c r="D219" s="190" t="s">
        <v>201</v>
      </c>
      <c r="E219" s="199" t="s">
        <v>19</v>
      </c>
      <c r="F219" s="200" t="s">
        <v>84</v>
      </c>
      <c r="G219" s="198"/>
      <c r="H219" s="201">
        <v>1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201</v>
      </c>
      <c r="AU219" s="207" t="s">
        <v>86</v>
      </c>
      <c r="AV219" s="13" t="s">
        <v>86</v>
      </c>
      <c r="AW219" s="13" t="s">
        <v>37</v>
      </c>
      <c r="AX219" s="13" t="s">
        <v>84</v>
      </c>
      <c r="AY219" s="207" t="s">
        <v>189</v>
      </c>
    </row>
    <row r="220" spans="1:65" s="2" customFormat="1" ht="24.15" customHeight="1">
      <c r="A220" s="35"/>
      <c r="B220" s="36"/>
      <c r="C220" s="208" t="s">
        <v>393</v>
      </c>
      <c r="D220" s="208" t="s">
        <v>269</v>
      </c>
      <c r="E220" s="209" t="s">
        <v>2460</v>
      </c>
      <c r="F220" s="210" t="s">
        <v>2461</v>
      </c>
      <c r="G220" s="211" t="s">
        <v>194</v>
      </c>
      <c r="H220" s="212">
        <v>2</v>
      </c>
      <c r="I220" s="213"/>
      <c r="J220" s="214">
        <f>ROUND(I220*H220,2)</f>
        <v>0</v>
      </c>
      <c r="K220" s="215"/>
      <c r="L220" s="216"/>
      <c r="M220" s="217" t="s">
        <v>19</v>
      </c>
      <c r="N220" s="218" t="s">
        <v>47</v>
      </c>
      <c r="O220" s="65"/>
      <c r="P220" s="186">
        <f>O220*H220</f>
        <v>0</v>
      </c>
      <c r="Q220" s="186">
        <v>7.7000000000000002E-3</v>
      </c>
      <c r="R220" s="186">
        <f>Q220*H220</f>
        <v>1.54E-2</v>
      </c>
      <c r="S220" s="186">
        <v>0</v>
      </c>
      <c r="T220" s="18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8" t="s">
        <v>226</v>
      </c>
      <c r="AT220" s="188" t="s">
        <v>269</v>
      </c>
      <c r="AU220" s="188" t="s">
        <v>86</v>
      </c>
      <c r="AY220" s="18" t="s">
        <v>189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8" t="s">
        <v>84</v>
      </c>
      <c r="BK220" s="189">
        <f>ROUND(I220*H220,2)</f>
        <v>0</v>
      </c>
      <c r="BL220" s="18" t="s">
        <v>195</v>
      </c>
      <c r="BM220" s="188" t="s">
        <v>2462</v>
      </c>
    </row>
    <row r="221" spans="1:65" s="2" customFormat="1" ht="19.2">
      <c r="A221" s="35"/>
      <c r="B221" s="36"/>
      <c r="C221" s="37"/>
      <c r="D221" s="190" t="s">
        <v>197</v>
      </c>
      <c r="E221" s="37"/>
      <c r="F221" s="191" t="s">
        <v>2461</v>
      </c>
      <c r="G221" s="37"/>
      <c r="H221" s="37"/>
      <c r="I221" s="192"/>
      <c r="J221" s="37"/>
      <c r="K221" s="37"/>
      <c r="L221" s="40"/>
      <c r="M221" s="193"/>
      <c r="N221" s="194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197</v>
      </c>
      <c r="AU221" s="18" t="s">
        <v>86</v>
      </c>
    </row>
    <row r="222" spans="1:65" s="13" customFormat="1" ht="10.199999999999999">
      <c r="B222" s="197"/>
      <c r="C222" s="198"/>
      <c r="D222" s="190" t="s">
        <v>201</v>
      </c>
      <c r="E222" s="199" t="s">
        <v>19</v>
      </c>
      <c r="F222" s="200" t="s">
        <v>86</v>
      </c>
      <c r="G222" s="198"/>
      <c r="H222" s="201">
        <v>2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201</v>
      </c>
      <c r="AU222" s="207" t="s">
        <v>86</v>
      </c>
      <c r="AV222" s="13" t="s">
        <v>86</v>
      </c>
      <c r="AW222" s="13" t="s">
        <v>37</v>
      </c>
      <c r="AX222" s="13" t="s">
        <v>84</v>
      </c>
      <c r="AY222" s="207" t="s">
        <v>189</v>
      </c>
    </row>
    <row r="223" spans="1:65" s="2" customFormat="1" ht="21.75" customHeight="1">
      <c r="A223" s="35"/>
      <c r="B223" s="36"/>
      <c r="C223" s="208" t="s">
        <v>400</v>
      </c>
      <c r="D223" s="208" t="s">
        <v>269</v>
      </c>
      <c r="E223" s="209" t="s">
        <v>2463</v>
      </c>
      <c r="F223" s="210" t="s">
        <v>2464</v>
      </c>
      <c r="G223" s="211" t="s">
        <v>194</v>
      </c>
      <c r="H223" s="212">
        <v>8</v>
      </c>
      <c r="I223" s="213"/>
      <c r="J223" s="214">
        <f>ROUND(I223*H223,2)</f>
        <v>0</v>
      </c>
      <c r="K223" s="215"/>
      <c r="L223" s="216"/>
      <c r="M223" s="217" t="s">
        <v>19</v>
      </c>
      <c r="N223" s="218" t="s">
        <v>47</v>
      </c>
      <c r="O223" s="65"/>
      <c r="P223" s="186">
        <f>O223*H223</f>
        <v>0</v>
      </c>
      <c r="Q223" s="186">
        <v>2.5899999999999999E-2</v>
      </c>
      <c r="R223" s="186">
        <f>Q223*H223</f>
        <v>0.2072</v>
      </c>
      <c r="S223" s="186">
        <v>0</v>
      </c>
      <c r="T223" s="18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8" t="s">
        <v>226</v>
      </c>
      <c r="AT223" s="188" t="s">
        <v>269</v>
      </c>
      <c r="AU223" s="188" t="s">
        <v>86</v>
      </c>
      <c r="AY223" s="18" t="s">
        <v>189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8" t="s">
        <v>84</v>
      </c>
      <c r="BK223" s="189">
        <f>ROUND(I223*H223,2)</f>
        <v>0</v>
      </c>
      <c r="BL223" s="18" t="s">
        <v>195</v>
      </c>
      <c r="BM223" s="188" t="s">
        <v>2465</v>
      </c>
    </row>
    <row r="224" spans="1:65" s="2" customFormat="1" ht="10.199999999999999">
      <c r="A224" s="35"/>
      <c r="B224" s="36"/>
      <c r="C224" s="37"/>
      <c r="D224" s="190" t="s">
        <v>197</v>
      </c>
      <c r="E224" s="37"/>
      <c r="F224" s="191" t="s">
        <v>2464</v>
      </c>
      <c r="G224" s="37"/>
      <c r="H224" s="37"/>
      <c r="I224" s="192"/>
      <c r="J224" s="37"/>
      <c r="K224" s="37"/>
      <c r="L224" s="40"/>
      <c r="M224" s="193"/>
      <c r="N224" s="194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197</v>
      </c>
      <c r="AU224" s="18" t="s">
        <v>86</v>
      </c>
    </row>
    <row r="225" spans="1:65" s="13" customFormat="1" ht="10.199999999999999">
      <c r="B225" s="197"/>
      <c r="C225" s="198"/>
      <c r="D225" s="190" t="s">
        <v>201</v>
      </c>
      <c r="E225" s="199" t="s">
        <v>19</v>
      </c>
      <c r="F225" s="200" t="s">
        <v>2466</v>
      </c>
      <c r="G225" s="198"/>
      <c r="H225" s="201">
        <v>8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201</v>
      </c>
      <c r="AU225" s="207" t="s">
        <v>86</v>
      </c>
      <c r="AV225" s="13" t="s">
        <v>86</v>
      </c>
      <c r="AW225" s="13" t="s">
        <v>37</v>
      </c>
      <c r="AX225" s="13" t="s">
        <v>84</v>
      </c>
      <c r="AY225" s="207" t="s">
        <v>189</v>
      </c>
    </row>
    <row r="226" spans="1:65" s="2" customFormat="1" ht="21.75" customHeight="1">
      <c r="A226" s="35"/>
      <c r="B226" s="36"/>
      <c r="C226" s="208" t="s">
        <v>407</v>
      </c>
      <c r="D226" s="208" t="s">
        <v>269</v>
      </c>
      <c r="E226" s="209" t="s">
        <v>2467</v>
      </c>
      <c r="F226" s="210" t="s">
        <v>2468</v>
      </c>
      <c r="G226" s="211" t="s">
        <v>194</v>
      </c>
      <c r="H226" s="212">
        <v>1</v>
      </c>
      <c r="I226" s="213"/>
      <c r="J226" s="214">
        <f>ROUND(I226*H226,2)</f>
        <v>0</v>
      </c>
      <c r="K226" s="215"/>
      <c r="L226" s="216"/>
      <c r="M226" s="217" t="s">
        <v>19</v>
      </c>
      <c r="N226" s="218" t="s">
        <v>47</v>
      </c>
      <c r="O226" s="65"/>
      <c r="P226" s="186">
        <f>O226*H226</f>
        <v>0</v>
      </c>
      <c r="Q226" s="186">
        <v>1.4500000000000001E-2</v>
      </c>
      <c r="R226" s="186">
        <f>Q226*H226</f>
        <v>1.4500000000000001E-2</v>
      </c>
      <c r="S226" s="186">
        <v>0</v>
      </c>
      <c r="T226" s="18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8" t="s">
        <v>226</v>
      </c>
      <c r="AT226" s="188" t="s">
        <v>269</v>
      </c>
      <c r="AU226" s="188" t="s">
        <v>86</v>
      </c>
      <c r="AY226" s="18" t="s">
        <v>189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8" t="s">
        <v>84</v>
      </c>
      <c r="BK226" s="189">
        <f>ROUND(I226*H226,2)</f>
        <v>0</v>
      </c>
      <c r="BL226" s="18" t="s">
        <v>195</v>
      </c>
      <c r="BM226" s="188" t="s">
        <v>2469</v>
      </c>
    </row>
    <row r="227" spans="1:65" s="2" customFormat="1" ht="10.199999999999999">
      <c r="A227" s="35"/>
      <c r="B227" s="36"/>
      <c r="C227" s="37"/>
      <c r="D227" s="190" t="s">
        <v>197</v>
      </c>
      <c r="E227" s="37"/>
      <c r="F227" s="191" t="s">
        <v>2468</v>
      </c>
      <c r="G227" s="37"/>
      <c r="H227" s="37"/>
      <c r="I227" s="192"/>
      <c r="J227" s="37"/>
      <c r="K227" s="37"/>
      <c r="L227" s="40"/>
      <c r="M227" s="193"/>
      <c r="N227" s="194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197</v>
      </c>
      <c r="AU227" s="18" t="s">
        <v>86</v>
      </c>
    </row>
    <row r="228" spans="1:65" s="13" customFormat="1" ht="10.199999999999999">
      <c r="B228" s="197"/>
      <c r="C228" s="198"/>
      <c r="D228" s="190" t="s">
        <v>201</v>
      </c>
      <c r="E228" s="199" t="s">
        <v>19</v>
      </c>
      <c r="F228" s="200" t="s">
        <v>84</v>
      </c>
      <c r="G228" s="198"/>
      <c r="H228" s="201">
        <v>1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201</v>
      </c>
      <c r="AU228" s="207" t="s">
        <v>86</v>
      </c>
      <c r="AV228" s="13" t="s">
        <v>86</v>
      </c>
      <c r="AW228" s="13" t="s">
        <v>37</v>
      </c>
      <c r="AX228" s="13" t="s">
        <v>84</v>
      </c>
      <c r="AY228" s="207" t="s">
        <v>189</v>
      </c>
    </row>
    <row r="229" spans="1:65" s="2" customFormat="1" ht="21.75" customHeight="1">
      <c r="A229" s="35"/>
      <c r="B229" s="36"/>
      <c r="C229" s="208" t="s">
        <v>414</v>
      </c>
      <c r="D229" s="208" t="s">
        <v>269</v>
      </c>
      <c r="E229" s="209" t="s">
        <v>2470</v>
      </c>
      <c r="F229" s="210" t="s">
        <v>2471</v>
      </c>
      <c r="G229" s="211" t="s">
        <v>194</v>
      </c>
      <c r="H229" s="212">
        <v>1</v>
      </c>
      <c r="I229" s="213"/>
      <c r="J229" s="214">
        <f>ROUND(I229*H229,2)</f>
        <v>0</v>
      </c>
      <c r="K229" s="215"/>
      <c r="L229" s="216"/>
      <c r="M229" s="217" t="s">
        <v>19</v>
      </c>
      <c r="N229" s="218" t="s">
        <v>47</v>
      </c>
      <c r="O229" s="65"/>
      <c r="P229" s="186">
        <f>O229*H229</f>
        <v>0</v>
      </c>
      <c r="Q229" s="186">
        <v>1.12E-2</v>
      </c>
      <c r="R229" s="186">
        <f>Q229*H229</f>
        <v>1.12E-2</v>
      </c>
      <c r="S229" s="186">
        <v>0</v>
      </c>
      <c r="T229" s="18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8" t="s">
        <v>226</v>
      </c>
      <c r="AT229" s="188" t="s">
        <v>269</v>
      </c>
      <c r="AU229" s="188" t="s">
        <v>86</v>
      </c>
      <c r="AY229" s="18" t="s">
        <v>189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8" t="s">
        <v>84</v>
      </c>
      <c r="BK229" s="189">
        <f>ROUND(I229*H229,2)</f>
        <v>0</v>
      </c>
      <c r="BL229" s="18" t="s">
        <v>195</v>
      </c>
      <c r="BM229" s="188" t="s">
        <v>2472</v>
      </c>
    </row>
    <row r="230" spans="1:65" s="2" customFormat="1" ht="10.199999999999999">
      <c r="A230" s="35"/>
      <c r="B230" s="36"/>
      <c r="C230" s="37"/>
      <c r="D230" s="190" t="s">
        <v>197</v>
      </c>
      <c r="E230" s="37"/>
      <c r="F230" s="191" t="s">
        <v>2471</v>
      </c>
      <c r="G230" s="37"/>
      <c r="H230" s="37"/>
      <c r="I230" s="192"/>
      <c r="J230" s="37"/>
      <c r="K230" s="37"/>
      <c r="L230" s="40"/>
      <c r="M230" s="193"/>
      <c r="N230" s="194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197</v>
      </c>
      <c r="AU230" s="18" t="s">
        <v>86</v>
      </c>
    </row>
    <row r="231" spans="1:65" s="13" customFormat="1" ht="10.199999999999999">
      <c r="B231" s="197"/>
      <c r="C231" s="198"/>
      <c r="D231" s="190" t="s">
        <v>201</v>
      </c>
      <c r="E231" s="199" t="s">
        <v>19</v>
      </c>
      <c r="F231" s="200" t="s">
        <v>84</v>
      </c>
      <c r="G231" s="198"/>
      <c r="H231" s="201">
        <v>1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201</v>
      </c>
      <c r="AU231" s="207" t="s">
        <v>86</v>
      </c>
      <c r="AV231" s="13" t="s">
        <v>86</v>
      </c>
      <c r="AW231" s="13" t="s">
        <v>37</v>
      </c>
      <c r="AX231" s="13" t="s">
        <v>84</v>
      </c>
      <c r="AY231" s="207" t="s">
        <v>189</v>
      </c>
    </row>
    <row r="232" spans="1:65" s="2" customFormat="1" ht="24.15" customHeight="1">
      <c r="A232" s="35"/>
      <c r="B232" s="36"/>
      <c r="C232" s="176" t="s">
        <v>422</v>
      </c>
      <c r="D232" s="176" t="s">
        <v>191</v>
      </c>
      <c r="E232" s="177" t="s">
        <v>2473</v>
      </c>
      <c r="F232" s="178" t="s">
        <v>2474</v>
      </c>
      <c r="G232" s="179" t="s">
        <v>194</v>
      </c>
      <c r="H232" s="180">
        <v>48</v>
      </c>
      <c r="I232" s="181"/>
      <c r="J232" s="182">
        <f>ROUND(I232*H232,2)</f>
        <v>0</v>
      </c>
      <c r="K232" s="183"/>
      <c r="L232" s="40"/>
      <c r="M232" s="184" t="s">
        <v>19</v>
      </c>
      <c r="N232" s="185" t="s">
        <v>47</v>
      </c>
      <c r="O232" s="65"/>
      <c r="P232" s="186">
        <f>O232*H232</f>
        <v>0</v>
      </c>
      <c r="Q232" s="186">
        <v>0</v>
      </c>
      <c r="R232" s="186">
        <f>Q232*H232</f>
        <v>0</v>
      </c>
      <c r="S232" s="186">
        <v>0</v>
      </c>
      <c r="T232" s="18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8" t="s">
        <v>195</v>
      </c>
      <c r="AT232" s="188" t="s">
        <v>191</v>
      </c>
      <c r="AU232" s="188" t="s">
        <v>86</v>
      </c>
      <c r="AY232" s="18" t="s">
        <v>189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8" t="s">
        <v>84</v>
      </c>
      <c r="BK232" s="189">
        <f>ROUND(I232*H232,2)</f>
        <v>0</v>
      </c>
      <c r="BL232" s="18" t="s">
        <v>195</v>
      </c>
      <c r="BM232" s="188" t="s">
        <v>2475</v>
      </c>
    </row>
    <row r="233" spans="1:65" s="2" customFormat="1" ht="38.4">
      <c r="A233" s="35"/>
      <c r="B233" s="36"/>
      <c r="C233" s="37"/>
      <c r="D233" s="190" t="s">
        <v>197</v>
      </c>
      <c r="E233" s="37"/>
      <c r="F233" s="191" t="s">
        <v>2476</v>
      </c>
      <c r="G233" s="37"/>
      <c r="H233" s="37"/>
      <c r="I233" s="192"/>
      <c r="J233" s="37"/>
      <c r="K233" s="37"/>
      <c r="L233" s="40"/>
      <c r="M233" s="193"/>
      <c r="N233" s="194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197</v>
      </c>
      <c r="AU233" s="18" t="s">
        <v>86</v>
      </c>
    </row>
    <row r="234" spans="1:65" s="2" customFormat="1" ht="10.199999999999999">
      <c r="A234" s="35"/>
      <c r="B234" s="36"/>
      <c r="C234" s="37"/>
      <c r="D234" s="195" t="s">
        <v>199</v>
      </c>
      <c r="E234" s="37"/>
      <c r="F234" s="196" t="s">
        <v>2477</v>
      </c>
      <c r="G234" s="37"/>
      <c r="H234" s="37"/>
      <c r="I234" s="192"/>
      <c r="J234" s="37"/>
      <c r="K234" s="37"/>
      <c r="L234" s="40"/>
      <c r="M234" s="193"/>
      <c r="N234" s="194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199</v>
      </c>
      <c r="AU234" s="18" t="s">
        <v>86</v>
      </c>
    </row>
    <row r="235" spans="1:65" s="13" customFormat="1" ht="10.199999999999999">
      <c r="B235" s="197"/>
      <c r="C235" s="198"/>
      <c r="D235" s="190" t="s">
        <v>201</v>
      </c>
      <c r="E235" s="199" t="s">
        <v>19</v>
      </c>
      <c r="F235" s="200" t="s">
        <v>493</v>
      </c>
      <c r="G235" s="198"/>
      <c r="H235" s="201">
        <v>48</v>
      </c>
      <c r="I235" s="202"/>
      <c r="J235" s="198"/>
      <c r="K235" s="198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201</v>
      </c>
      <c r="AU235" s="207" t="s">
        <v>86</v>
      </c>
      <c r="AV235" s="13" t="s">
        <v>86</v>
      </c>
      <c r="AW235" s="13" t="s">
        <v>37</v>
      </c>
      <c r="AX235" s="13" t="s">
        <v>84</v>
      </c>
      <c r="AY235" s="207" t="s">
        <v>189</v>
      </c>
    </row>
    <row r="236" spans="1:65" s="2" customFormat="1" ht="24.15" customHeight="1">
      <c r="A236" s="35"/>
      <c r="B236" s="36"/>
      <c r="C236" s="176" t="s">
        <v>428</v>
      </c>
      <c r="D236" s="176" t="s">
        <v>191</v>
      </c>
      <c r="E236" s="177" t="s">
        <v>2478</v>
      </c>
      <c r="F236" s="178" t="s">
        <v>2479</v>
      </c>
      <c r="G236" s="179" t="s">
        <v>194</v>
      </c>
      <c r="H236" s="180">
        <v>3</v>
      </c>
      <c r="I236" s="181"/>
      <c r="J236" s="182">
        <f>ROUND(I236*H236,2)</f>
        <v>0</v>
      </c>
      <c r="K236" s="183"/>
      <c r="L236" s="40"/>
      <c r="M236" s="184" t="s">
        <v>19</v>
      </c>
      <c r="N236" s="185" t="s">
        <v>47</v>
      </c>
      <c r="O236" s="65"/>
      <c r="P236" s="186">
        <f>O236*H236</f>
        <v>0</v>
      </c>
      <c r="Q236" s="186">
        <v>1.7099999999999999E-3</v>
      </c>
      <c r="R236" s="186">
        <f>Q236*H236</f>
        <v>5.13E-3</v>
      </c>
      <c r="S236" s="186">
        <v>0</v>
      </c>
      <c r="T236" s="18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8" t="s">
        <v>195</v>
      </c>
      <c r="AT236" s="188" t="s">
        <v>191</v>
      </c>
      <c r="AU236" s="188" t="s">
        <v>86</v>
      </c>
      <c r="AY236" s="18" t="s">
        <v>189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8" t="s">
        <v>84</v>
      </c>
      <c r="BK236" s="189">
        <f>ROUND(I236*H236,2)</f>
        <v>0</v>
      </c>
      <c r="BL236" s="18" t="s">
        <v>195</v>
      </c>
      <c r="BM236" s="188" t="s">
        <v>2480</v>
      </c>
    </row>
    <row r="237" spans="1:65" s="2" customFormat="1" ht="28.8">
      <c r="A237" s="35"/>
      <c r="B237" s="36"/>
      <c r="C237" s="37"/>
      <c r="D237" s="190" t="s">
        <v>197</v>
      </c>
      <c r="E237" s="37"/>
      <c r="F237" s="191" t="s">
        <v>2481</v>
      </c>
      <c r="G237" s="37"/>
      <c r="H237" s="37"/>
      <c r="I237" s="192"/>
      <c r="J237" s="37"/>
      <c r="K237" s="37"/>
      <c r="L237" s="40"/>
      <c r="M237" s="193"/>
      <c r="N237" s="194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197</v>
      </c>
      <c r="AU237" s="18" t="s">
        <v>86</v>
      </c>
    </row>
    <row r="238" spans="1:65" s="2" customFormat="1" ht="10.199999999999999">
      <c r="A238" s="35"/>
      <c r="B238" s="36"/>
      <c r="C238" s="37"/>
      <c r="D238" s="195" t="s">
        <v>199</v>
      </c>
      <c r="E238" s="37"/>
      <c r="F238" s="196" t="s">
        <v>2482</v>
      </c>
      <c r="G238" s="37"/>
      <c r="H238" s="37"/>
      <c r="I238" s="192"/>
      <c r="J238" s="37"/>
      <c r="K238" s="37"/>
      <c r="L238" s="40"/>
      <c r="M238" s="193"/>
      <c r="N238" s="194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199</v>
      </c>
      <c r="AU238" s="18" t="s">
        <v>86</v>
      </c>
    </row>
    <row r="239" spans="1:65" s="13" customFormat="1" ht="10.199999999999999">
      <c r="B239" s="197"/>
      <c r="C239" s="198"/>
      <c r="D239" s="190" t="s">
        <v>201</v>
      </c>
      <c r="E239" s="199" t="s">
        <v>19</v>
      </c>
      <c r="F239" s="200" t="s">
        <v>207</v>
      </c>
      <c r="G239" s="198"/>
      <c r="H239" s="201">
        <v>3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201</v>
      </c>
      <c r="AU239" s="207" t="s">
        <v>86</v>
      </c>
      <c r="AV239" s="13" t="s">
        <v>86</v>
      </c>
      <c r="AW239" s="13" t="s">
        <v>37</v>
      </c>
      <c r="AX239" s="13" t="s">
        <v>84</v>
      </c>
      <c r="AY239" s="207" t="s">
        <v>189</v>
      </c>
    </row>
    <row r="240" spans="1:65" s="2" customFormat="1" ht="24.15" customHeight="1">
      <c r="A240" s="35"/>
      <c r="B240" s="36"/>
      <c r="C240" s="208" t="s">
        <v>434</v>
      </c>
      <c r="D240" s="208" t="s">
        <v>269</v>
      </c>
      <c r="E240" s="209" t="s">
        <v>2483</v>
      </c>
      <c r="F240" s="210" t="s">
        <v>2484</v>
      </c>
      <c r="G240" s="211" t="s">
        <v>194</v>
      </c>
      <c r="H240" s="212">
        <v>1</v>
      </c>
      <c r="I240" s="213"/>
      <c r="J240" s="214">
        <f>ROUND(I240*H240,2)</f>
        <v>0</v>
      </c>
      <c r="K240" s="215"/>
      <c r="L240" s="216"/>
      <c r="M240" s="217" t="s">
        <v>19</v>
      </c>
      <c r="N240" s="218" t="s">
        <v>47</v>
      </c>
      <c r="O240" s="65"/>
      <c r="P240" s="186">
        <f>O240*H240</f>
        <v>0</v>
      </c>
      <c r="Q240" s="186">
        <v>1.49E-2</v>
      </c>
      <c r="R240" s="186">
        <f>Q240*H240</f>
        <v>1.49E-2</v>
      </c>
      <c r="S240" s="186">
        <v>0</v>
      </c>
      <c r="T240" s="18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8" t="s">
        <v>226</v>
      </c>
      <c r="AT240" s="188" t="s">
        <v>269</v>
      </c>
      <c r="AU240" s="188" t="s">
        <v>86</v>
      </c>
      <c r="AY240" s="18" t="s">
        <v>189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8" t="s">
        <v>84</v>
      </c>
      <c r="BK240" s="189">
        <f>ROUND(I240*H240,2)</f>
        <v>0</v>
      </c>
      <c r="BL240" s="18" t="s">
        <v>195</v>
      </c>
      <c r="BM240" s="188" t="s">
        <v>2485</v>
      </c>
    </row>
    <row r="241" spans="1:65" s="2" customFormat="1" ht="19.2">
      <c r="A241" s="35"/>
      <c r="B241" s="36"/>
      <c r="C241" s="37"/>
      <c r="D241" s="190" t="s">
        <v>197</v>
      </c>
      <c r="E241" s="37"/>
      <c r="F241" s="191" t="s">
        <v>2484</v>
      </c>
      <c r="G241" s="37"/>
      <c r="H241" s="37"/>
      <c r="I241" s="192"/>
      <c r="J241" s="37"/>
      <c r="K241" s="37"/>
      <c r="L241" s="40"/>
      <c r="M241" s="193"/>
      <c r="N241" s="194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197</v>
      </c>
      <c r="AU241" s="18" t="s">
        <v>86</v>
      </c>
    </row>
    <row r="242" spans="1:65" s="13" customFormat="1" ht="10.199999999999999">
      <c r="B242" s="197"/>
      <c r="C242" s="198"/>
      <c r="D242" s="190" t="s">
        <v>201</v>
      </c>
      <c r="E242" s="199" t="s">
        <v>19</v>
      </c>
      <c r="F242" s="200" t="s">
        <v>84</v>
      </c>
      <c r="G242" s="198"/>
      <c r="H242" s="201">
        <v>1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201</v>
      </c>
      <c r="AU242" s="207" t="s">
        <v>86</v>
      </c>
      <c r="AV242" s="13" t="s">
        <v>86</v>
      </c>
      <c r="AW242" s="13" t="s">
        <v>37</v>
      </c>
      <c r="AX242" s="13" t="s">
        <v>84</v>
      </c>
      <c r="AY242" s="207" t="s">
        <v>189</v>
      </c>
    </row>
    <row r="243" spans="1:65" s="2" customFormat="1" ht="33" customHeight="1">
      <c r="A243" s="35"/>
      <c r="B243" s="36"/>
      <c r="C243" s="208" t="s">
        <v>439</v>
      </c>
      <c r="D243" s="208" t="s">
        <v>269</v>
      </c>
      <c r="E243" s="209" t="s">
        <v>2486</v>
      </c>
      <c r="F243" s="210" t="s">
        <v>2487</v>
      </c>
      <c r="G243" s="211" t="s">
        <v>194</v>
      </c>
      <c r="H243" s="212">
        <v>2</v>
      </c>
      <c r="I243" s="213"/>
      <c r="J243" s="214">
        <f>ROUND(I243*H243,2)</f>
        <v>0</v>
      </c>
      <c r="K243" s="215"/>
      <c r="L243" s="216"/>
      <c r="M243" s="217" t="s">
        <v>19</v>
      </c>
      <c r="N243" s="218" t="s">
        <v>47</v>
      </c>
      <c r="O243" s="65"/>
      <c r="P243" s="186">
        <f>O243*H243</f>
        <v>0</v>
      </c>
      <c r="Q243" s="186">
        <v>1.4E-2</v>
      </c>
      <c r="R243" s="186">
        <f>Q243*H243</f>
        <v>2.8000000000000001E-2</v>
      </c>
      <c r="S243" s="186">
        <v>0</v>
      </c>
      <c r="T243" s="18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8" t="s">
        <v>226</v>
      </c>
      <c r="AT243" s="188" t="s">
        <v>269</v>
      </c>
      <c r="AU243" s="188" t="s">
        <v>86</v>
      </c>
      <c r="AY243" s="18" t="s">
        <v>189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8" t="s">
        <v>84</v>
      </c>
      <c r="BK243" s="189">
        <f>ROUND(I243*H243,2)</f>
        <v>0</v>
      </c>
      <c r="BL243" s="18" t="s">
        <v>195</v>
      </c>
      <c r="BM243" s="188" t="s">
        <v>2488</v>
      </c>
    </row>
    <row r="244" spans="1:65" s="2" customFormat="1" ht="19.2">
      <c r="A244" s="35"/>
      <c r="B244" s="36"/>
      <c r="C244" s="37"/>
      <c r="D244" s="190" t="s">
        <v>197</v>
      </c>
      <c r="E244" s="37"/>
      <c r="F244" s="191" t="s">
        <v>2487</v>
      </c>
      <c r="G244" s="37"/>
      <c r="H244" s="37"/>
      <c r="I244" s="192"/>
      <c r="J244" s="37"/>
      <c r="K244" s="37"/>
      <c r="L244" s="40"/>
      <c r="M244" s="193"/>
      <c r="N244" s="194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197</v>
      </c>
      <c r="AU244" s="18" t="s">
        <v>86</v>
      </c>
    </row>
    <row r="245" spans="1:65" s="13" customFormat="1" ht="10.199999999999999">
      <c r="B245" s="197"/>
      <c r="C245" s="198"/>
      <c r="D245" s="190" t="s">
        <v>201</v>
      </c>
      <c r="E245" s="199" t="s">
        <v>19</v>
      </c>
      <c r="F245" s="200" t="s">
        <v>86</v>
      </c>
      <c r="G245" s="198"/>
      <c r="H245" s="201">
        <v>2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201</v>
      </c>
      <c r="AU245" s="207" t="s">
        <v>86</v>
      </c>
      <c r="AV245" s="13" t="s">
        <v>86</v>
      </c>
      <c r="AW245" s="13" t="s">
        <v>37</v>
      </c>
      <c r="AX245" s="13" t="s">
        <v>84</v>
      </c>
      <c r="AY245" s="207" t="s">
        <v>189</v>
      </c>
    </row>
    <row r="246" spans="1:65" s="2" customFormat="1" ht="24.15" customHeight="1">
      <c r="A246" s="35"/>
      <c r="B246" s="36"/>
      <c r="C246" s="176" t="s">
        <v>445</v>
      </c>
      <c r="D246" s="176" t="s">
        <v>191</v>
      </c>
      <c r="E246" s="177" t="s">
        <v>2489</v>
      </c>
      <c r="F246" s="178" t="s">
        <v>2490</v>
      </c>
      <c r="G246" s="179" t="s">
        <v>194</v>
      </c>
      <c r="H246" s="180">
        <v>2</v>
      </c>
      <c r="I246" s="181"/>
      <c r="J246" s="182">
        <f>ROUND(I246*H246,2)</f>
        <v>0</v>
      </c>
      <c r="K246" s="183"/>
      <c r="L246" s="40"/>
      <c r="M246" s="184" t="s">
        <v>19</v>
      </c>
      <c r="N246" s="185" t="s">
        <v>47</v>
      </c>
      <c r="O246" s="65"/>
      <c r="P246" s="186">
        <f>O246*H246</f>
        <v>0</v>
      </c>
      <c r="Q246" s="186">
        <v>0</v>
      </c>
      <c r="R246" s="186">
        <f>Q246*H246</f>
        <v>0</v>
      </c>
      <c r="S246" s="186">
        <v>0</v>
      </c>
      <c r="T246" s="18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8" t="s">
        <v>195</v>
      </c>
      <c r="AT246" s="188" t="s">
        <v>191</v>
      </c>
      <c r="AU246" s="188" t="s">
        <v>86</v>
      </c>
      <c r="AY246" s="18" t="s">
        <v>189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18" t="s">
        <v>84</v>
      </c>
      <c r="BK246" s="189">
        <f>ROUND(I246*H246,2)</f>
        <v>0</v>
      </c>
      <c r="BL246" s="18" t="s">
        <v>195</v>
      </c>
      <c r="BM246" s="188" t="s">
        <v>2491</v>
      </c>
    </row>
    <row r="247" spans="1:65" s="2" customFormat="1" ht="38.4">
      <c r="A247" s="35"/>
      <c r="B247" s="36"/>
      <c r="C247" s="37"/>
      <c r="D247" s="190" t="s">
        <v>197</v>
      </c>
      <c r="E247" s="37"/>
      <c r="F247" s="191" t="s">
        <v>2492</v>
      </c>
      <c r="G247" s="37"/>
      <c r="H247" s="37"/>
      <c r="I247" s="192"/>
      <c r="J247" s="37"/>
      <c r="K247" s="37"/>
      <c r="L247" s="40"/>
      <c r="M247" s="193"/>
      <c r="N247" s="194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197</v>
      </c>
      <c r="AU247" s="18" t="s">
        <v>86</v>
      </c>
    </row>
    <row r="248" spans="1:65" s="2" customFormat="1" ht="10.199999999999999">
      <c r="A248" s="35"/>
      <c r="B248" s="36"/>
      <c r="C248" s="37"/>
      <c r="D248" s="195" t="s">
        <v>199</v>
      </c>
      <c r="E248" s="37"/>
      <c r="F248" s="196" t="s">
        <v>2493</v>
      </c>
      <c r="G248" s="37"/>
      <c r="H248" s="37"/>
      <c r="I248" s="192"/>
      <c r="J248" s="37"/>
      <c r="K248" s="37"/>
      <c r="L248" s="40"/>
      <c r="M248" s="193"/>
      <c r="N248" s="194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199</v>
      </c>
      <c r="AU248" s="18" t="s">
        <v>86</v>
      </c>
    </row>
    <row r="249" spans="1:65" s="13" customFormat="1" ht="10.199999999999999">
      <c r="B249" s="197"/>
      <c r="C249" s="198"/>
      <c r="D249" s="190" t="s">
        <v>201</v>
      </c>
      <c r="E249" s="199" t="s">
        <v>19</v>
      </c>
      <c r="F249" s="200" t="s">
        <v>86</v>
      </c>
      <c r="G249" s="198"/>
      <c r="H249" s="201">
        <v>2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201</v>
      </c>
      <c r="AU249" s="207" t="s">
        <v>86</v>
      </c>
      <c r="AV249" s="13" t="s">
        <v>86</v>
      </c>
      <c r="AW249" s="13" t="s">
        <v>37</v>
      </c>
      <c r="AX249" s="13" t="s">
        <v>84</v>
      </c>
      <c r="AY249" s="207" t="s">
        <v>189</v>
      </c>
    </row>
    <row r="250" spans="1:65" s="2" customFormat="1" ht="24.15" customHeight="1">
      <c r="A250" s="35"/>
      <c r="B250" s="36"/>
      <c r="C250" s="176" t="s">
        <v>449</v>
      </c>
      <c r="D250" s="176" t="s">
        <v>191</v>
      </c>
      <c r="E250" s="177" t="s">
        <v>460</v>
      </c>
      <c r="F250" s="178" t="s">
        <v>461</v>
      </c>
      <c r="G250" s="179" t="s">
        <v>194</v>
      </c>
      <c r="H250" s="180">
        <v>15</v>
      </c>
      <c r="I250" s="181"/>
      <c r="J250" s="182">
        <f>ROUND(I250*H250,2)</f>
        <v>0</v>
      </c>
      <c r="K250" s="183"/>
      <c r="L250" s="40"/>
      <c r="M250" s="184" t="s">
        <v>19</v>
      </c>
      <c r="N250" s="185" t="s">
        <v>47</v>
      </c>
      <c r="O250" s="65"/>
      <c r="P250" s="186">
        <f>O250*H250</f>
        <v>0</v>
      </c>
      <c r="Q250" s="186">
        <v>1.67E-3</v>
      </c>
      <c r="R250" s="186">
        <f>Q250*H250</f>
        <v>2.5049999999999999E-2</v>
      </c>
      <c r="S250" s="186">
        <v>0</v>
      </c>
      <c r="T250" s="18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8" t="s">
        <v>195</v>
      </c>
      <c r="AT250" s="188" t="s">
        <v>191</v>
      </c>
      <c r="AU250" s="188" t="s">
        <v>86</v>
      </c>
      <c r="AY250" s="18" t="s">
        <v>189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8" t="s">
        <v>84</v>
      </c>
      <c r="BK250" s="189">
        <f>ROUND(I250*H250,2)</f>
        <v>0</v>
      </c>
      <c r="BL250" s="18" t="s">
        <v>195</v>
      </c>
      <c r="BM250" s="188" t="s">
        <v>2494</v>
      </c>
    </row>
    <row r="251" spans="1:65" s="2" customFormat="1" ht="28.8">
      <c r="A251" s="35"/>
      <c r="B251" s="36"/>
      <c r="C251" s="37"/>
      <c r="D251" s="190" t="s">
        <v>197</v>
      </c>
      <c r="E251" s="37"/>
      <c r="F251" s="191" t="s">
        <v>463</v>
      </c>
      <c r="G251" s="37"/>
      <c r="H251" s="37"/>
      <c r="I251" s="192"/>
      <c r="J251" s="37"/>
      <c r="K251" s="37"/>
      <c r="L251" s="40"/>
      <c r="M251" s="193"/>
      <c r="N251" s="194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197</v>
      </c>
      <c r="AU251" s="18" t="s">
        <v>86</v>
      </c>
    </row>
    <row r="252" spans="1:65" s="2" customFormat="1" ht="10.199999999999999">
      <c r="A252" s="35"/>
      <c r="B252" s="36"/>
      <c r="C252" s="37"/>
      <c r="D252" s="195" t="s">
        <v>199</v>
      </c>
      <c r="E252" s="37"/>
      <c r="F252" s="196" t="s">
        <v>464</v>
      </c>
      <c r="G252" s="37"/>
      <c r="H252" s="37"/>
      <c r="I252" s="192"/>
      <c r="J252" s="37"/>
      <c r="K252" s="37"/>
      <c r="L252" s="40"/>
      <c r="M252" s="193"/>
      <c r="N252" s="194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199</v>
      </c>
      <c r="AU252" s="18" t="s">
        <v>86</v>
      </c>
    </row>
    <row r="253" spans="1:65" s="13" customFormat="1" ht="10.199999999999999">
      <c r="B253" s="197"/>
      <c r="C253" s="198"/>
      <c r="D253" s="190" t="s">
        <v>201</v>
      </c>
      <c r="E253" s="199" t="s">
        <v>19</v>
      </c>
      <c r="F253" s="200" t="s">
        <v>2495</v>
      </c>
      <c r="G253" s="198"/>
      <c r="H253" s="201">
        <v>15</v>
      </c>
      <c r="I253" s="202"/>
      <c r="J253" s="198"/>
      <c r="K253" s="198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201</v>
      </c>
      <c r="AU253" s="207" t="s">
        <v>86</v>
      </c>
      <c r="AV253" s="13" t="s">
        <v>86</v>
      </c>
      <c r="AW253" s="13" t="s">
        <v>37</v>
      </c>
      <c r="AX253" s="13" t="s">
        <v>84</v>
      </c>
      <c r="AY253" s="207" t="s">
        <v>189</v>
      </c>
    </row>
    <row r="254" spans="1:65" s="2" customFormat="1" ht="21.75" customHeight="1">
      <c r="A254" s="35"/>
      <c r="B254" s="36"/>
      <c r="C254" s="208" t="s">
        <v>455</v>
      </c>
      <c r="D254" s="208" t="s">
        <v>269</v>
      </c>
      <c r="E254" s="209" t="s">
        <v>2496</v>
      </c>
      <c r="F254" s="210" t="s">
        <v>2497</v>
      </c>
      <c r="G254" s="211" t="s">
        <v>194</v>
      </c>
      <c r="H254" s="212">
        <v>2</v>
      </c>
      <c r="I254" s="213"/>
      <c r="J254" s="214">
        <f>ROUND(I254*H254,2)</f>
        <v>0</v>
      </c>
      <c r="K254" s="215"/>
      <c r="L254" s="216"/>
      <c r="M254" s="217" t="s">
        <v>19</v>
      </c>
      <c r="N254" s="218" t="s">
        <v>47</v>
      </c>
      <c r="O254" s="65"/>
      <c r="P254" s="186">
        <f>O254*H254</f>
        <v>0</v>
      </c>
      <c r="Q254" s="186">
        <v>9.1999999999999998E-3</v>
      </c>
      <c r="R254" s="186">
        <f>Q254*H254</f>
        <v>1.84E-2</v>
      </c>
      <c r="S254" s="186">
        <v>0</v>
      </c>
      <c r="T254" s="18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8" t="s">
        <v>226</v>
      </c>
      <c r="AT254" s="188" t="s">
        <v>269</v>
      </c>
      <c r="AU254" s="188" t="s">
        <v>86</v>
      </c>
      <c r="AY254" s="18" t="s">
        <v>189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18" t="s">
        <v>84</v>
      </c>
      <c r="BK254" s="189">
        <f>ROUND(I254*H254,2)</f>
        <v>0</v>
      </c>
      <c r="BL254" s="18" t="s">
        <v>195</v>
      </c>
      <c r="BM254" s="188" t="s">
        <v>2498</v>
      </c>
    </row>
    <row r="255" spans="1:65" s="2" customFormat="1" ht="10.199999999999999">
      <c r="A255" s="35"/>
      <c r="B255" s="36"/>
      <c r="C255" s="37"/>
      <c r="D255" s="190" t="s">
        <v>197</v>
      </c>
      <c r="E255" s="37"/>
      <c r="F255" s="191" t="s">
        <v>2497</v>
      </c>
      <c r="G255" s="37"/>
      <c r="H255" s="37"/>
      <c r="I255" s="192"/>
      <c r="J255" s="37"/>
      <c r="K255" s="37"/>
      <c r="L255" s="40"/>
      <c r="M255" s="193"/>
      <c r="N255" s="194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197</v>
      </c>
      <c r="AU255" s="18" t="s">
        <v>86</v>
      </c>
    </row>
    <row r="256" spans="1:65" s="13" customFormat="1" ht="10.199999999999999">
      <c r="B256" s="197"/>
      <c r="C256" s="198"/>
      <c r="D256" s="190" t="s">
        <v>201</v>
      </c>
      <c r="E256" s="199" t="s">
        <v>19</v>
      </c>
      <c r="F256" s="200" t="s">
        <v>86</v>
      </c>
      <c r="G256" s="198"/>
      <c r="H256" s="201">
        <v>2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201</v>
      </c>
      <c r="AU256" s="207" t="s">
        <v>86</v>
      </c>
      <c r="AV256" s="13" t="s">
        <v>86</v>
      </c>
      <c r="AW256" s="13" t="s">
        <v>37</v>
      </c>
      <c r="AX256" s="13" t="s">
        <v>84</v>
      </c>
      <c r="AY256" s="207" t="s">
        <v>189</v>
      </c>
    </row>
    <row r="257" spans="1:65" s="2" customFormat="1" ht="24.15" customHeight="1">
      <c r="A257" s="35"/>
      <c r="B257" s="36"/>
      <c r="C257" s="208" t="s">
        <v>459</v>
      </c>
      <c r="D257" s="208" t="s">
        <v>269</v>
      </c>
      <c r="E257" s="209" t="s">
        <v>2499</v>
      </c>
      <c r="F257" s="210" t="s">
        <v>2500</v>
      </c>
      <c r="G257" s="211" t="s">
        <v>194</v>
      </c>
      <c r="H257" s="212">
        <v>5</v>
      </c>
      <c r="I257" s="213"/>
      <c r="J257" s="214">
        <f>ROUND(I257*H257,2)</f>
        <v>0</v>
      </c>
      <c r="K257" s="215"/>
      <c r="L257" s="216"/>
      <c r="M257" s="217" t="s">
        <v>19</v>
      </c>
      <c r="N257" s="218" t="s">
        <v>47</v>
      </c>
      <c r="O257" s="65"/>
      <c r="P257" s="186">
        <f>O257*H257</f>
        <v>0</v>
      </c>
      <c r="Q257" s="186">
        <v>1.21E-2</v>
      </c>
      <c r="R257" s="186">
        <f>Q257*H257</f>
        <v>6.0499999999999998E-2</v>
      </c>
      <c r="S257" s="186">
        <v>0</v>
      </c>
      <c r="T257" s="18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8" t="s">
        <v>226</v>
      </c>
      <c r="AT257" s="188" t="s">
        <v>269</v>
      </c>
      <c r="AU257" s="188" t="s">
        <v>86</v>
      </c>
      <c r="AY257" s="18" t="s">
        <v>189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8" t="s">
        <v>84</v>
      </c>
      <c r="BK257" s="189">
        <f>ROUND(I257*H257,2)</f>
        <v>0</v>
      </c>
      <c r="BL257" s="18" t="s">
        <v>195</v>
      </c>
      <c r="BM257" s="188" t="s">
        <v>2501</v>
      </c>
    </row>
    <row r="258" spans="1:65" s="2" customFormat="1" ht="19.2">
      <c r="A258" s="35"/>
      <c r="B258" s="36"/>
      <c r="C258" s="37"/>
      <c r="D258" s="190" t="s">
        <v>197</v>
      </c>
      <c r="E258" s="37"/>
      <c r="F258" s="191" t="s">
        <v>2500</v>
      </c>
      <c r="G258" s="37"/>
      <c r="H258" s="37"/>
      <c r="I258" s="192"/>
      <c r="J258" s="37"/>
      <c r="K258" s="37"/>
      <c r="L258" s="40"/>
      <c r="M258" s="193"/>
      <c r="N258" s="194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197</v>
      </c>
      <c r="AU258" s="18" t="s">
        <v>86</v>
      </c>
    </row>
    <row r="259" spans="1:65" s="13" customFormat="1" ht="10.199999999999999">
      <c r="B259" s="197"/>
      <c r="C259" s="198"/>
      <c r="D259" s="190" t="s">
        <v>201</v>
      </c>
      <c r="E259" s="199" t="s">
        <v>19</v>
      </c>
      <c r="F259" s="200" t="s">
        <v>220</v>
      </c>
      <c r="G259" s="198"/>
      <c r="H259" s="201">
        <v>5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201</v>
      </c>
      <c r="AU259" s="207" t="s">
        <v>86</v>
      </c>
      <c r="AV259" s="13" t="s">
        <v>86</v>
      </c>
      <c r="AW259" s="13" t="s">
        <v>37</v>
      </c>
      <c r="AX259" s="13" t="s">
        <v>84</v>
      </c>
      <c r="AY259" s="207" t="s">
        <v>189</v>
      </c>
    </row>
    <row r="260" spans="1:65" s="2" customFormat="1" ht="24.15" customHeight="1">
      <c r="A260" s="35"/>
      <c r="B260" s="36"/>
      <c r="C260" s="208" t="s">
        <v>465</v>
      </c>
      <c r="D260" s="208" t="s">
        <v>269</v>
      </c>
      <c r="E260" s="209" t="s">
        <v>2502</v>
      </c>
      <c r="F260" s="210" t="s">
        <v>2503</v>
      </c>
      <c r="G260" s="211" t="s">
        <v>194</v>
      </c>
      <c r="H260" s="212">
        <v>1</v>
      </c>
      <c r="I260" s="213"/>
      <c r="J260" s="214">
        <f>ROUND(I260*H260,2)</f>
        <v>0</v>
      </c>
      <c r="K260" s="215"/>
      <c r="L260" s="216"/>
      <c r="M260" s="217" t="s">
        <v>19</v>
      </c>
      <c r="N260" s="218" t="s">
        <v>47</v>
      </c>
      <c r="O260" s="65"/>
      <c r="P260" s="186">
        <f>O260*H260</f>
        <v>0</v>
      </c>
      <c r="Q260" s="186">
        <v>7.1999999999999998E-3</v>
      </c>
      <c r="R260" s="186">
        <f>Q260*H260</f>
        <v>7.1999999999999998E-3</v>
      </c>
      <c r="S260" s="186">
        <v>0</v>
      </c>
      <c r="T260" s="18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8" t="s">
        <v>226</v>
      </c>
      <c r="AT260" s="188" t="s">
        <v>269</v>
      </c>
      <c r="AU260" s="188" t="s">
        <v>86</v>
      </c>
      <c r="AY260" s="18" t="s">
        <v>189</v>
      </c>
      <c r="BE260" s="189">
        <f>IF(N260="základní",J260,0)</f>
        <v>0</v>
      </c>
      <c r="BF260" s="189">
        <f>IF(N260="snížená",J260,0)</f>
        <v>0</v>
      </c>
      <c r="BG260" s="189">
        <f>IF(N260="zákl. přenesená",J260,0)</f>
        <v>0</v>
      </c>
      <c r="BH260" s="189">
        <f>IF(N260="sníž. přenesená",J260,0)</f>
        <v>0</v>
      </c>
      <c r="BI260" s="189">
        <f>IF(N260="nulová",J260,0)</f>
        <v>0</v>
      </c>
      <c r="BJ260" s="18" t="s">
        <v>84</v>
      </c>
      <c r="BK260" s="189">
        <f>ROUND(I260*H260,2)</f>
        <v>0</v>
      </c>
      <c r="BL260" s="18" t="s">
        <v>195</v>
      </c>
      <c r="BM260" s="188" t="s">
        <v>2504</v>
      </c>
    </row>
    <row r="261" spans="1:65" s="2" customFormat="1" ht="19.2">
      <c r="A261" s="35"/>
      <c r="B261" s="36"/>
      <c r="C261" s="37"/>
      <c r="D261" s="190" t="s">
        <v>197</v>
      </c>
      <c r="E261" s="37"/>
      <c r="F261" s="191" t="s">
        <v>2503</v>
      </c>
      <c r="G261" s="37"/>
      <c r="H261" s="37"/>
      <c r="I261" s="192"/>
      <c r="J261" s="37"/>
      <c r="K261" s="37"/>
      <c r="L261" s="40"/>
      <c r="M261" s="193"/>
      <c r="N261" s="194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197</v>
      </c>
      <c r="AU261" s="18" t="s">
        <v>86</v>
      </c>
    </row>
    <row r="262" spans="1:65" s="13" customFormat="1" ht="10.199999999999999">
      <c r="B262" s="197"/>
      <c r="C262" s="198"/>
      <c r="D262" s="190" t="s">
        <v>201</v>
      </c>
      <c r="E262" s="199" t="s">
        <v>19</v>
      </c>
      <c r="F262" s="200" t="s">
        <v>84</v>
      </c>
      <c r="G262" s="198"/>
      <c r="H262" s="201">
        <v>1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201</v>
      </c>
      <c r="AU262" s="207" t="s">
        <v>86</v>
      </c>
      <c r="AV262" s="13" t="s">
        <v>86</v>
      </c>
      <c r="AW262" s="13" t="s">
        <v>37</v>
      </c>
      <c r="AX262" s="13" t="s">
        <v>84</v>
      </c>
      <c r="AY262" s="207" t="s">
        <v>189</v>
      </c>
    </row>
    <row r="263" spans="1:65" s="2" customFormat="1" ht="21.75" customHeight="1">
      <c r="A263" s="35"/>
      <c r="B263" s="36"/>
      <c r="C263" s="208" t="s">
        <v>469</v>
      </c>
      <c r="D263" s="208" t="s">
        <v>269</v>
      </c>
      <c r="E263" s="209" t="s">
        <v>466</v>
      </c>
      <c r="F263" s="210" t="s">
        <v>467</v>
      </c>
      <c r="G263" s="211" t="s">
        <v>194</v>
      </c>
      <c r="H263" s="212">
        <v>3</v>
      </c>
      <c r="I263" s="213"/>
      <c r="J263" s="214">
        <f>ROUND(I263*H263,2)</f>
        <v>0</v>
      </c>
      <c r="K263" s="215"/>
      <c r="L263" s="216"/>
      <c r="M263" s="217" t="s">
        <v>19</v>
      </c>
      <c r="N263" s="218" t="s">
        <v>47</v>
      </c>
      <c r="O263" s="65"/>
      <c r="P263" s="186">
        <f>O263*H263</f>
        <v>0</v>
      </c>
      <c r="Q263" s="186">
        <v>2.3800000000000002E-2</v>
      </c>
      <c r="R263" s="186">
        <f>Q263*H263</f>
        <v>7.1400000000000005E-2</v>
      </c>
      <c r="S263" s="186">
        <v>0</v>
      </c>
      <c r="T263" s="18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8" t="s">
        <v>226</v>
      </c>
      <c r="AT263" s="188" t="s">
        <v>269</v>
      </c>
      <c r="AU263" s="188" t="s">
        <v>86</v>
      </c>
      <c r="AY263" s="18" t="s">
        <v>189</v>
      </c>
      <c r="BE263" s="189">
        <f>IF(N263="základní",J263,0)</f>
        <v>0</v>
      </c>
      <c r="BF263" s="189">
        <f>IF(N263="snížená",J263,0)</f>
        <v>0</v>
      </c>
      <c r="BG263" s="189">
        <f>IF(N263="zákl. přenesená",J263,0)</f>
        <v>0</v>
      </c>
      <c r="BH263" s="189">
        <f>IF(N263="sníž. přenesená",J263,0)</f>
        <v>0</v>
      </c>
      <c r="BI263" s="189">
        <f>IF(N263="nulová",J263,0)</f>
        <v>0</v>
      </c>
      <c r="BJ263" s="18" t="s">
        <v>84</v>
      </c>
      <c r="BK263" s="189">
        <f>ROUND(I263*H263,2)</f>
        <v>0</v>
      </c>
      <c r="BL263" s="18" t="s">
        <v>195</v>
      </c>
      <c r="BM263" s="188" t="s">
        <v>2505</v>
      </c>
    </row>
    <row r="264" spans="1:65" s="2" customFormat="1" ht="10.199999999999999">
      <c r="A264" s="35"/>
      <c r="B264" s="36"/>
      <c r="C264" s="37"/>
      <c r="D264" s="190" t="s">
        <v>197</v>
      </c>
      <c r="E264" s="37"/>
      <c r="F264" s="191" t="s">
        <v>467</v>
      </c>
      <c r="G264" s="37"/>
      <c r="H264" s="37"/>
      <c r="I264" s="192"/>
      <c r="J264" s="37"/>
      <c r="K264" s="37"/>
      <c r="L264" s="40"/>
      <c r="M264" s="193"/>
      <c r="N264" s="194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197</v>
      </c>
      <c r="AU264" s="18" t="s">
        <v>86</v>
      </c>
    </row>
    <row r="265" spans="1:65" s="13" customFormat="1" ht="10.199999999999999">
      <c r="B265" s="197"/>
      <c r="C265" s="198"/>
      <c r="D265" s="190" t="s">
        <v>201</v>
      </c>
      <c r="E265" s="199" t="s">
        <v>19</v>
      </c>
      <c r="F265" s="200" t="s">
        <v>1782</v>
      </c>
      <c r="G265" s="198"/>
      <c r="H265" s="201">
        <v>3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201</v>
      </c>
      <c r="AU265" s="207" t="s">
        <v>86</v>
      </c>
      <c r="AV265" s="13" t="s">
        <v>86</v>
      </c>
      <c r="AW265" s="13" t="s">
        <v>37</v>
      </c>
      <c r="AX265" s="13" t="s">
        <v>84</v>
      </c>
      <c r="AY265" s="207" t="s">
        <v>189</v>
      </c>
    </row>
    <row r="266" spans="1:65" s="2" customFormat="1" ht="21.75" customHeight="1">
      <c r="A266" s="35"/>
      <c r="B266" s="36"/>
      <c r="C266" s="208" t="s">
        <v>475</v>
      </c>
      <c r="D266" s="208" t="s">
        <v>269</v>
      </c>
      <c r="E266" s="209" t="s">
        <v>2506</v>
      </c>
      <c r="F266" s="210" t="s">
        <v>2507</v>
      </c>
      <c r="G266" s="211" t="s">
        <v>194</v>
      </c>
      <c r="H266" s="212">
        <v>2</v>
      </c>
      <c r="I266" s="213"/>
      <c r="J266" s="214">
        <f>ROUND(I266*H266,2)</f>
        <v>0</v>
      </c>
      <c r="K266" s="215"/>
      <c r="L266" s="216"/>
      <c r="M266" s="217" t="s">
        <v>19</v>
      </c>
      <c r="N266" s="218" t="s">
        <v>47</v>
      </c>
      <c r="O266" s="65"/>
      <c r="P266" s="186">
        <f>O266*H266</f>
        <v>0</v>
      </c>
      <c r="Q266" s="186">
        <v>1.7100000000000001E-2</v>
      </c>
      <c r="R266" s="186">
        <f>Q266*H266</f>
        <v>3.4200000000000001E-2</v>
      </c>
      <c r="S266" s="186">
        <v>0</v>
      </c>
      <c r="T266" s="18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8" t="s">
        <v>226</v>
      </c>
      <c r="AT266" s="188" t="s">
        <v>269</v>
      </c>
      <c r="AU266" s="188" t="s">
        <v>86</v>
      </c>
      <c r="AY266" s="18" t="s">
        <v>189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8" t="s">
        <v>84</v>
      </c>
      <c r="BK266" s="189">
        <f>ROUND(I266*H266,2)</f>
        <v>0</v>
      </c>
      <c r="BL266" s="18" t="s">
        <v>195</v>
      </c>
      <c r="BM266" s="188" t="s">
        <v>2508</v>
      </c>
    </row>
    <row r="267" spans="1:65" s="2" customFormat="1" ht="10.199999999999999">
      <c r="A267" s="35"/>
      <c r="B267" s="36"/>
      <c r="C267" s="37"/>
      <c r="D267" s="190" t="s">
        <v>197</v>
      </c>
      <c r="E267" s="37"/>
      <c r="F267" s="191" t="s">
        <v>2507</v>
      </c>
      <c r="G267" s="37"/>
      <c r="H267" s="37"/>
      <c r="I267" s="192"/>
      <c r="J267" s="37"/>
      <c r="K267" s="37"/>
      <c r="L267" s="40"/>
      <c r="M267" s="193"/>
      <c r="N267" s="194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197</v>
      </c>
      <c r="AU267" s="18" t="s">
        <v>86</v>
      </c>
    </row>
    <row r="268" spans="1:65" s="13" customFormat="1" ht="10.199999999999999">
      <c r="B268" s="197"/>
      <c r="C268" s="198"/>
      <c r="D268" s="190" t="s">
        <v>201</v>
      </c>
      <c r="E268" s="199" t="s">
        <v>19</v>
      </c>
      <c r="F268" s="200" t="s">
        <v>86</v>
      </c>
      <c r="G268" s="198"/>
      <c r="H268" s="201">
        <v>2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201</v>
      </c>
      <c r="AU268" s="207" t="s">
        <v>86</v>
      </c>
      <c r="AV268" s="13" t="s">
        <v>86</v>
      </c>
      <c r="AW268" s="13" t="s">
        <v>37</v>
      </c>
      <c r="AX268" s="13" t="s">
        <v>84</v>
      </c>
      <c r="AY268" s="207" t="s">
        <v>189</v>
      </c>
    </row>
    <row r="269" spans="1:65" s="2" customFormat="1" ht="21.75" customHeight="1">
      <c r="A269" s="35"/>
      <c r="B269" s="36"/>
      <c r="C269" s="208" t="s">
        <v>479</v>
      </c>
      <c r="D269" s="208" t="s">
        <v>269</v>
      </c>
      <c r="E269" s="209" t="s">
        <v>2509</v>
      </c>
      <c r="F269" s="210" t="s">
        <v>2510</v>
      </c>
      <c r="G269" s="211" t="s">
        <v>194</v>
      </c>
      <c r="H269" s="212">
        <v>1</v>
      </c>
      <c r="I269" s="213"/>
      <c r="J269" s="214">
        <f>ROUND(I269*H269,2)</f>
        <v>0</v>
      </c>
      <c r="K269" s="215"/>
      <c r="L269" s="216"/>
      <c r="M269" s="217" t="s">
        <v>19</v>
      </c>
      <c r="N269" s="218" t="s">
        <v>47</v>
      </c>
      <c r="O269" s="65"/>
      <c r="P269" s="186">
        <f>O269*H269</f>
        <v>0</v>
      </c>
      <c r="Q269" s="186">
        <v>1.12E-2</v>
      </c>
      <c r="R269" s="186">
        <f>Q269*H269</f>
        <v>1.12E-2</v>
      </c>
      <c r="S269" s="186">
        <v>0</v>
      </c>
      <c r="T269" s="18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8" t="s">
        <v>226</v>
      </c>
      <c r="AT269" s="188" t="s">
        <v>269</v>
      </c>
      <c r="AU269" s="188" t="s">
        <v>86</v>
      </c>
      <c r="AY269" s="18" t="s">
        <v>189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8" t="s">
        <v>84</v>
      </c>
      <c r="BK269" s="189">
        <f>ROUND(I269*H269,2)</f>
        <v>0</v>
      </c>
      <c r="BL269" s="18" t="s">
        <v>195</v>
      </c>
      <c r="BM269" s="188" t="s">
        <v>2511</v>
      </c>
    </row>
    <row r="270" spans="1:65" s="2" customFormat="1" ht="10.199999999999999">
      <c r="A270" s="35"/>
      <c r="B270" s="36"/>
      <c r="C270" s="37"/>
      <c r="D270" s="190" t="s">
        <v>197</v>
      </c>
      <c r="E270" s="37"/>
      <c r="F270" s="191" t="s">
        <v>2510</v>
      </c>
      <c r="G270" s="37"/>
      <c r="H270" s="37"/>
      <c r="I270" s="192"/>
      <c r="J270" s="37"/>
      <c r="K270" s="37"/>
      <c r="L270" s="40"/>
      <c r="M270" s="193"/>
      <c r="N270" s="194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197</v>
      </c>
      <c r="AU270" s="18" t="s">
        <v>86</v>
      </c>
    </row>
    <row r="271" spans="1:65" s="13" customFormat="1" ht="10.199999999999999">
      <c r="B271" s="197"/>
      <c r="C271" s="198"/>
      <c r="D271" s="190" t="s">
        <v>201</v>
      </c>
      <c r="E271" s="199" t="s">
        <v>19</v>
      </c>
      <c r="F271" s="200" t="s">
        <v>84</v>
      </c>
      <c r="G271" s="198"/>
      <c r="H271" s="201">
        <v>1</v>
      </c>
      <c r="I271" s="202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201</v>
      </c>
      <c r="AU271" s="207" t="s">
        <v>86</v>
      </c>
      <c r="AV271" s="13" t="s">
        <v>86</v>
      </c>
      <c r="AW271" s="13" t="s">
        <v>37</v>
      </c>
      <c r="AX271" s="13" t="s">
        <v>84</v>
      </c>
      <c r="AY271" s="207" t="s">
        <v>189</v>
      </c>
    </row>
    <row r="272" spans="1:65" s="2" customFormat="1" ht="21.75" customHeight="1">
      <c r="A272" s="35"/>
      <c r="B272" s="36"/>
      <c r="C272" s="208" t="s">
        <v>486</v>
      </c>
      <c r="D272" s="208" t="s">
        <v>269</v>
      </c>
      <c r="E272" s="209" t="s">
        <v>2512</v>
      </c>
      <c r="F272" s="210" t="s">
        <v>2513</v>
      </c>
      <c r="G272" s="211" t="s">
        <v>194</v>
      </c>
      <c r="H272" s="212">
        <v>1</v>
      </c>
      <c r="I272" s="213"/>
      <c r="J272" s="214">
        <f>ROUND(I272*H272,2)</f>
        <v>0</v>
      </c>
      <c r="K272" s="215"/>
      <c r="L272" s="216"/>
      <c r="M272" s="217" t="s">
        <v>19</v>
      </c>
      <c r="N272" s="218" t="s">
        <v>47</v>
      </c>
      <c r="O272" s="65"/>
      <c r="P272" s="186">
        <f>O272*H272</f>
        <v>0</v>
      </c>
      <c r="Q272" s="186">
        <v>1.5599999999999999E-2</v>
      </c>
      <c r="R272" s="186">
        <f>Q272*H272</f>
        <v>1.5599999999999999E-2</v>
      </c>
      <c r="S272" s="186">
        <v>0</v>
      </c>
      <c r="T272" s="18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8" t="s">
        <v>226</v>
      </c>
      <c r="AT272" s="188" t="s">
        <v>269</v>
      </c>
      <c r="AU272" s="188" t="s">
        <v>86</v>
      </c>
      <c r="AY272" s="18" t="s">
        <v>189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18" t="s">
        <v>84</v>
      </c>
      <c r="BK272" s="189">
        <f>ROUND(I272*H272,2)</f>
        <v>0</v>
      </c>
      <c r="BL272" s="18" t="s">
        <v>195</v>
      </c>
      <c r="BM272" s="188" t="s">
        <v>2514</v>
      </c>
    </row>
    <row r="273" spans="1:65" s="2" customFormat="1" ht="10.199999999999999">
      <c r="A273" s="35"/>
      <c r="B273" s="36"/>
      <c r="C273" s="37"/>
      <c r="D273" s="190" t="s">
        <v>197</v>
      </c>
      <c r="E273" s="37"/>
      <c r="F273" s="191" t="s">
        <v>2513</v>
      </c>
      <c r="G273" s="37"/>
      <c r="H273" s="37"/>
      <c r="I273" s="192"/>
      <c r="J273" s="37"/>
      <c r="K273" s="37"/>
      <c r="L273" s="40"/>
      <c r="M273" s="193"/>
      <c r="N273" s="194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197</v>
      </c>
      <c r="AU273" s="18" t="s">
        <v>86</v>
      </c>
    </row>
    <row r="274" spans="1:65" s="13" customFormat="1" ht="10.199999999999999">
      <c r="B274" s="197"/>
      <c r="C274" s="198"/>
      <c r="D274" s="190" t="s">
        <v>201</v>
      </c>
      <c r="E274" s="199" t="s">
        <v>19</v>
      </c>
      <c r="F274" s="200" t="s">
        <v>84</v>
      </c>
      <c r="G274" s="198"/>
      <c r="H274" s="201">
        <v>1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201</v>
      </c>
      <c r="AU274" s="207" t="s">
        <v>86</v>
      </c>
      <c r="AV274" s="13" t="s">
        <v>86</v>
      </c>
      <c r="AW274" s="13" t="s">
        <v>37</v>
      </c>
      <c r="AX274" s="13" t="s">
        <v>84</v>
      </c>
      <c r="AY274" s="207" t="s">
        <v>189</v>
      </c>
    </row>
    <row r="275" spans="1:65" s="2" customFormat="1" ht="24.15" customHeight="1">
      <c r="A275" s="35"/>
      <c r="B275" s="36"/>
      <c r="C275" s="176" t="s">
        <v>493</v>
      </c>
      <c r="D275" s="176" t="s">
        <v>191</v>
      </c>
      <c r="E275" s="177" t="s">
        <v>1408</v>
      </c>
      <c r="F275" s="178" t="s">
        <v>1409</v>
      </c>
      <c r="G275" s="179" t="s">
        <v>194</v>
      </c>
      <c r="H275" s="180">
        <v>2</v>
      </c>
      <c r="I275" s="181"/>
      <c r="J275" s="182">
        <f>ROUND(I275*H275,2)</f>
        <v>0</v>
      </c>
      <c r="K275" s="183"/>
      <c r="L275" s="40"/>
      <c r="M275" s="184" t="s">
        <v>19</v>
      </c>
      <c r="N275" s="185" t="s">
        <v>47</v>
      </c>
      <c r="O275" s="65"/>
      <c r="P275" s="186">
        <f>O275*H275</f>
        <v>0</v>
      </c>
      <c r="Q275" s="186">
        <v>1E-4</v>
      </c>
      <c r="R275" s="186">
        <f>Q275*H275</f>
        <v>2.0000000000000001E-4</v>
      </c>
      <c r="S275" s="186">
        <v>0</v>
      </c>
      <c r="T275" s="18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8" t="s">
        <v>195</v>
      </c>
      <c r="AT275" s="188" t="s">
        <v>191</v>
      </c>
      <c r="AU275" s="188" t="s">
        <v>86</v>
      </c>
      <c r="AY275" s="18" t="s">
        <v>189</v>
      </c>
      <c r="BE275" s="189">
        <f>IF(N275="základní",J275,0)</f>
        <v>0</v>
      </c>
      <c r="BF275" s="189">
        <f>IF(N275="snížená",J275,0)</f>
        <v>0</v>
      </c>
      <c r="BG275" s="189">
        <f>IF(N275="zákl. přenesená",J275,0)</f>
        <v>0</v>
      </c>
      <c r="BH275" s="189">
        <f>IF(N275="sníž. přenesená",J275,0)</f>
        <v>0</v>
      </c>
      <c r="BI275" s="189">
        <f>IF(N275="nulová",J275,0)</f>
        <v>0</v>
      </c>
      <c r="BJ275" s="18" t="s">
        <v>84</v>
      </c>
      <c r="BK275" s="189">
        <f>ROUND(I275*H275,2)</f>
        <v>0</v>
      </c>
      <c r="BL275" s="18" t="s">
        <v>195</v>
      </c>
      <c r="BM275" s="188" t="s">
        <v>2515</v>
      </c>
    </row>
    <row r="276" spans="1:65" s="2" customFormat="1" ht="38.4">
      <c r="A276" s="35"/>
      <c r="B276" s="36"/>
      <c r="C276" s="37"/>
      <c r="D276" s="190" t="s">
        <v>197</v>
      </c>
      <c r="E276" s="37"/>
      <c r="F276" s="191" t="s">
        <v>1411</v>
      </c>
      <c r="G276" s="37"/>
      <c r="H276" s="37"/>
      <c r="I276" s="192"/>
      <c r="J276" s="37"/>
      <c r="K276" s="37"/>
      <c r="L276" s="40"/>
      <c r="M276" s="193"/>
      <c r="N276" s="194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197</v>
      </c>
      <c r="AU276" s="18" t="s">
        <v>86</v>
      </c>
    </row>
    <row r="277" spans="1:65" s="2" customFormat="1" ht="10.199999999999999">
      <c r="A277" s="35"/>
      <c r="B277" s="36"/>
      <c r="C277" s="37"/>
      <c r="D277" s="195" t="s">
        <v>199</v>
      </c>
      <c r="E277" s="37"/>
      <c r="F277" s="196" t="s">
        <v>2516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199</v>
      </c>
      <c r="AU277" s="18" t="s">
        <v>86</v>
      </c>
    </row>
    <row r="278" spans="1:65" s="13" customFormat="1" ht="10.199999999999999">
      <c r="B278" s="197"/>
      <c r="C278" s="198"/>
      <c r="D278" s="190" t="s">
        <v>201</v>
      </c>
      <c r="E278" s="199" t="s">
        <v>19</v>
      </c>
      <c r="F278" s="200" t="s">
        <v>86</v>
      </c>
      <c r="G278" s="198"/>
      <c r="H278" s="201">
        <v>2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201</v>
      </c>
      <c r="AU278" s="207" t="s">
        <v>86</v>
      </c>
      <c r="AV278" s="13" t="s">
        <v>86</v>
      </c>
      <c r="AW278" s="13" t="s">
        <v>37</v>
      </c>
      <c r="AX278" s="13" t="s">
        <v>84</v>
      </c>
      <c r="AY278" s="207" t="s">
        <v>189</v>
      </c>
    </row>
    <row r="279" spans="1:65" s="2" customFormat="1" ht="24.15" customHeight="1">
      <c r="A279" s="35"/>
      <c r="B279" s="36"/>
      <c r="C279" s="208" t="s">
        <v>497</v>
      </c>
      <c r="D279" s="208" t="s">
        <v>269</v>
      </c>
      <c r="E279" s="209" t="s">
        <v>1413</v>
      </c>
      <c r="F279" s="210" t="s">
        <v>1414</v>
      </c>
      <c r="G279" s="211" t="s">
        <v>194</v>
      </c>
      <c r="H279" s="212">
        <v>2</v>
      </c>
      <c r="I279" s="213"/>
      <c r="J279" s="214">
        <f>ROUND(I279*H279,2)</f>
        <v>0</v>
      </c>
      <c r="K279" s="215"/>
      <c r="L279" s="216"/>
      <c r="M279" s="217" t="s">
        <v>19</v>
      </c>
      <c r="N279" s="218" t="s">
        <v>47</v>
      </c>
      <c r="O279" s="65"/>
      <c r="P279" s="186">
        <f>O279*H279</f>
        <v>0</v>
      </c>
      <c r="Q279" s="186">
        <v>1.0999999999999999E-2</v>
      </c>
      <c r="R279" s="186">
        <f>Q279*H279</f>
        <v>2.1999999999999999E-2</v>
      </c>
      <c r="S279" s="186">
        <v>0</v>
      </c>
      <c r="T279" s="18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8" t="s">
        <v>226</v>
      </c>
      <c r="AT279" s="188" t="s">
        <v>269</v>
      </c>
      <c r="AU279" s="188" t="s">
        <v>86</v>
      </c>
      <c r="AY279" s="18" t="s">
        <v>189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18" t="s">
        <v>84</v>
      </c>
      <c r="BK279" s="189">
        <f>ROUND(I279*H279,2)</f>
        <v>0</v>
      </c>
      <c r="BL279" s="18" t="s">
        <v>195</v>
      </c>
      <c r="BM279" s="188" t="s">
        <v>2517</v>
      </c>
    </row>
    <row r="280" spans="1:65" s="2" customFormat="1" ht="19.2">
      <c r="A280" s="35"/>
      <c r="B280" s="36"/>
      <c r="C280" s="37"/>
      <c r="D280" s="190" t="s">
        <v>197</v>
      </c>
      <c r="E280" s="37"/>
      <c r="F280" s="191" t="s">
        <v>1414</v>
      </c>
      <c r="G280" s="37"/>
      <c r="H280" s="37"/>
      <c r="I280" s="192"/>
      <c r="J280" s="37"/>
      <c r="K280" s="37"/>
      <c r="L280" s="40"/>
      <c r="M280" s="193"/>
      <c r="N280" s="194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197</v>
      </c>
      <c r="AU280" s="18" t="s">
        <v>86</v>
      </c>
    </row>
    <row r="281" spans="1:65" s="2" customFormat="1" ht="16.5" customHeight="1">
      <c r="A281" s="35"/>
      <c r="B281" s="36"/>
      <c r="C281" s="208" t="s">
        <v>502</v>
      </c>
      <c r="D281" s="208" t="s">
        <v>269</v>
      </c>
      <c r="E281" s="209" t="s">
        <v>2518</v>
      </c>
      <c r="F281" s="210" t="s">
        <v>2519</v>
      </c>
      <c r="G281" s="211" t="s">
        <v>194</v>
      </c>
      <c r="H281" s="212">
        <v>2</v>
      </c>
      <c r="I281" s="213"/>
      <c r="J281" s="214">
        <f>ROUND(I281*H281,2)</f>
        <v>0</v>
      </c>
      <c r="K281" s="215"/>
      <c r="L281" s="216"/>
      <c r="M281" s="217" t="s">
        <v>19</v>
      </c>
      <c r="N281" s="218" t="s">
        <v>47</v>
      </c>
      <c r="O281" s="65"/>
      <c r="P281" s="186">
        <f>O281*H281</f>
        <v>0</v>
      </c>
      <c r="Q281" s="186">
        <v>2.0000000000000001E-4</v>
      </c>
      <c r="R281" s="186">
        <f>Q281*H281</f>
        <v>4.0000000000000002E-4</v>
      </c>
      <c r="S281" s="186">
        <v>0</v>
      </c>
      <c r="T281" s="18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8" t="s">
        <v>226</v>
      </c>
      <c r="AT281" s="188" t="s">
        <v>269</v>
      </c>
      <c r="AU281" s="188" t="s">
        <v>86</v>
      </c>
      <c r="AY281" s="18" t="s">
        <v>189</v>
      </c>
      <c r="BE281" s="189">
        <f>IF(N281="základní",J281,0)</f>
        <v>0</v>
      </c>
      <c r="BF281" s="189">
        <f>IF(N281="snížená",J281,0)</f>
        <v>0</v>
      </c>
      <c r="BG281" s="189">
        <f>IF(N281="zákl. přenesená",J281,0)</f>
        <v>0</v>
      </c>
      <c r="BH281" s="189">
        <f>IF(N281="sníž. přenesená",J281,0)</f>
        <v>0</v>
      </c>
      <c r="BI281" s="189">
        <f>IF(N281="nulová",J281,0)</f>
        <v>0</v>
      </c>
      <c r="BJ281" s="18" t="s">
        <v>84</v>
      </c>
      <c r="BK281" s="189">
        <f>ROUND(I281*H281,2)</f>
        <v>0</v>
      </c>
      <c r="BL281" s="18" t="s">
        <v>195</v>
      </c>
      <c r="BM281" s="188" t="s">
        <v>2520</v>
      </c>
    </row>
    <row r="282" spans="1:65" s="2" customFormat="1" ht="10.199999999999999">
      <c r="A282" s="35"/>
      <c r="B282" s="36"/>
      <c r="C282" s="37"/>
      <c r="D282" s="190" t="s">
        <v>197</v>
      </c>
      <c r="E282" s="37"/>
      <c r="F282" s="191" t="s">
        <v>2519</v>
      </c>
      <c r="G282" s="37"/>
      <c r="H282" s="37"/>
      <c r="I282" s="192"/>
      <c r="J282" s="37"/>
      <c r="K282" s="37"/>
      <c r="L282" s="40"/>
      <c r="M282" s="193"/>
      <c r="N282" s="194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197</v>
      </c>
      <c r="AU282" s="18" t="s">
        <v>86</v>
      </c>
    </row>
    <row r="283" spans="1:65" s="2" customFormat="1" ht="24.15" customHeight="1">
      <c r="A283" s="35"/>
      <c r="B283" s="36"/>
      <c r="C283" s="176" t="s">
        <v>506</v>
      </c>
      <c r="D283" s="176" t="s">
        <v>191</v>
      </c>
      <c r="E283" s="177" t="s">
        <v>1416</v>
      </c>
      <c r="F283" s="178" t="s">
        <v>1417</v>
      </c>
      <c r="G283" s="179" t="s">
        <v>194</v>
      </c>
      <c r="H283" s="180">
        <v>11</v>
      </c>
      <c r="I283" s="181"/>
      <c r="J283" s="182">
        <f>ROUND(I283*H283,2)</f>
        <v>0</v>
      </c>
      <c r="K283" s="183"/>
      <c r="L283" s="40"/>
      <c r="M283" s="184" t="s">
        <v>19</v>
      </c>
      <c r="N283" s="185" t="s">
        <v>47</v>
      </c>
      <c r="O283" s="65"/>
      <c r="P283" s="186">
        <f>O283*H283</f>
        <v>0</v>
      </c>
      <c r="Q283" s="186">
        <v>2.82E-3</v>
      </c>
      <c r="R283" s="186">
        <f>Q283*H283</f>
        <v>3.1019999999999999E-2</v>
      </c>
      <c r="S283" s="186">
        <v>0</v>
      </c>
      <c r="T283" s="18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8" t="s">
        <v>195</v>
      </c>
      <c r="AT283" s="188" t="s">
        <v>191</v>
      </c>
      <c r="AU283" s="188" t="s">
        <v>86</v>
      </c>
      <c r="AY283" s="18" t="s">
        <v>189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18" t="s">
        <v>84</v>
      </c>
      <c r="BK283" s="189">
        <f>ROUND(I283*H283,2)</f>
        <v>0</v>
      </c>
      <c r="BL283" s="18" t="s">
        <v>195</v>
      </c>
      <c r="BM283" s="188" t="s">
        <v>2521</v>
      </c>
    </row>
    <row r="284" spans="1:65" s="2" customFormat="1" ht="28.8">
      <c r="A284" s="35"/>
      <c r="B284" s="36"/>
      <c r="C284" s="37"/>
      <c r="D284" s="190" t="s">
        <v>197</v>
      </c>
      <c r="E284" s="37"/>
      <c r="F284" s="191" t="s">
        <v>1419</v>
      </c>
      <c r="G284" s="37"/>
      <c r="H284" s="37"/>
      <c r="I284" s="192"/>
      <c r="J284" s="37"/>
      <c r="K284" s="37"/>
      <c r="L284" s="40"/>
      <c r="M284" s="193"/>
      <c r="N284" s="194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197</v>
      </c>
      <c r="AU284" s="18" t="s">
        <v>86</v>
      </c>
    </row>
    <row r="285" spans="1:65" s="2" customFormat="1" ht="10.199999999999999">
      <c r="A285" s="35"/>
      <c r="B285" s="36"/>
      <c r="C285" s="37"/>
      <c r="D285" s="195" t="s">
        <v>199</v>
      </c>
      <c r="E285" s="37"/>
      <c r="F285" s="196" t="s">
        <v>1420</v>
      </c>
      <c r="G285" s="37"/>
      <c r="H285" s="37"/>
      <c r="I285" s="192"/>
      <c r="J285" s="37"/>
      <c r="K285" s="37"/>
      <c r="L285" s="40"/>
      <c r="M285" s="193"/>
      <c r="N285" s="194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199</v>
      </c>
      <c r="AU285" s="18" t="s">
        <v>86</v>
      </c>
    </row>
    <row r="286" spans="1:65" s="13" customFormat="1" ht="10.199999999999999">
      <c r="B286" s="197"/>
      <c r="C286" s="198"/>
      <c r="D286" s="190" t="s">
        <v>201</v>
      </c>
      <c r="E286" s="199" t="s">
        <v>19</v>
      </c>
      <c r="F286" s="200" t="s">
        <v>263</v>
      </c>
      <c r="G286" s="198"/>
      <c r="H286" s="201">
        <v>11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201</v>
      </c>
      <c r="AU286" s="207" t="s">
        <v>86</v>
      </c>
      <c r="AV286" s="13" t="s">
        <v>86</v>
      </c>
      <c r="AW286" s="13" t="s">
        <v>37</v>
      </c>
      <c r="AX286" s="13" t="s">
        <v>84</v>
      </c>
      <c r="AY286" s="207" t="s">
        <v>189</v>
      </c>
    </row>
    <row r="287" spans="1:65" s="2" customFormat="1" ht="24.15" customHeight="1">
      <c r="A287" s="35"/>
      <c r="B287" s="36"/>
      <c r="C287" s="208" t="s">
        <v>510</v>
      </c>
      <c r="D287" s="208" t="s">
        <v>269</v>
      </c>
      <c r="E287" s="209" t="s">
        <v>2522</v>
      </c>
      <c r="F287" s="210" t="s">
        <v>2523</v>
      </c>
      <c r="G287" s="211" t="s">
        <v>194</v>
      </c>
      <c r="H287" s="212">
        <v>1</v>
      </c>
      <c r="I287" s="213"/>
      <c r="J287" s="214">
        <f>ROUND(I287*H287,2)</f>
        <v>0</v>
      </c>
      <c r="K287" s="215"/>
      <c r="L287" s="216"/>
      <c r="M287" s="217" t="s">
        <v>19</v>
      </c>
      <c r="N287" s="218" t="s">
        <v>47</v>
      </c>
      <c r="O287" s="65"/>
      <c r="P287" s="186">
        <f>O287*H287</f>
        <v>0</v>
      </c>
      <c r="Q287" s="186">
        <v>1.1599999999999999E-2</v>
      </c>
      <c r="R287" s="186">
        <f>Q287*H287</f>
        <v>1.1599999999999999E-2</v>
      </c>
      <c r="S287" s="186">
        <v>0</v>
      </c>
      <c r="T287" s="18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8" t="s">
        <v>226</v>
      </c>
      <c r="AT287" s="188" t="s">
        <v>269</v>
      </c>
      <c r="AU287" s="188" t="s">
        <v>86</v>
      </c>
      <c r="AY287" s="18" t="s">
        <v>189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8" t="s">
        <v>84</v>
      </c>
      <c r="BK287" s="189">
        <f>ROUND(I287*H287,2)</f>
        <v>0</v>
      </c>
      <c r="BL287" s="18" t="s">
        <v>195</v>
      </c>
      <c r="BM287" s="188" t="s">
        <v>2524</v>
      </c>
    </row>
    <row r="288" spans="1:65" s="2" customFormat="1" ht="19.2">
      <c r="A288" s="35"/>
      <c r="B288" s="36"/>
      <c r="C288" s="37"/>
      <c r="D288" s="190" t="s">
        <v>197</v>
      </c>
      <c r="E288" s="37"/>
      <c r="F288" s="191" t="s">
        <v>2523</v>
      </c>
      <c r="G288" s="37"/>
      <c r="H288" s="37"/>
      <c r="I288" s="192"/>
      <c r="J288" s="37"/>
      <c r="K288" s="37"/>
      <c r="L288" s="40"/>
      <c r="M288" s="193"/>
      <c r="N288" s="194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197</v>
      </c>
      <c r="AU288" s="18" t="s">
        <v>86</v>
      </c>
    </row>
    <row r="289" spans="1:65" s="13" customFormat="1" ht="10.199999999999999">
      <c r="B289" s="197"/>
      <c r="C289" s="198"/>
      <c r="D289" s="190" t="s">
        <v>201</v>
      </c>
      <c r="E289" s="199" t="s">
        <v>19</v>
      </c>
      <c r="F289" s="200" t="s">
        <v>84</v>
      </c>
      <c r="G289" s="198"/>
      <c r="H289" s="201">
        <v>1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201</v>
      </c>
      <c r="AU289" s="207" t="s">
        <v>86</v>
      </c>
      <c r="AV289" s="13" t="s">
        <v>86</v>
      </c>
      <c r="AW289" s="13" t="s">
        <v>37</v>
      </c>
      <c r="AX289" s="13" t="s">
        <v>84</v>
      </c>
      <c r="AY289" s="207" t="s">
        <v>189</v>
      </c>
    </row>
    <row r="290" spans="1:65" s="2" customFormat="1" ht="21.75" customHeight="1">
      <c r="A290" s="35"/>
      <c r="B290" s="36"/>
      <c r="C290" s="208" t="s">
        <v>514</v>
      </c>
      <c r="D290" s="208" t="s">
        <v>269</v>
      </c>
      <c r="E290" s="209" t="s">
        <v>2525</v>
      </c>
      <c r="F290" s="210" t="s">
        <v>2526</v>
      </c>
      <c r="G290" s="211" t="s">
        <v>194</v>
      </c>
      <c r="H290" s="212">
        <v>2</v>
      </c>
      <c r="I290" s="213"/>
      <c r="J290" s="214">
        <f>ROUND(I290*H290,2)</f>
        <v>0</v>
      </c>
      <c r="K290" s="215"/>
      <c r="L290" s="216"/>
      <c r="M290" s="217" t="s">
        <v>19</v>
      </c>
      <c r="N290" s="218" t="s">
        <v>47</v>
      </c>
      <c r="O290" s="65"/>
      <c r="P290" s="186">
        <f>O290*H290</f>
        <v>0</v>
      </c>
      <c r="Q290" s="186">
        <v>3.7100000000000001E-2</v>
      </c>
      <c r="R290" s="186">
        <f>Q290*H290</f>
        <v>7.4200000000000002E-2</v>
      </c>
      <c r="S290" s="186">
        <v>0</v>
      </c>
      <c r="T290" s="18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8" t="s">
        <v>226</v>
      </c>
      <c r="AT290" s="188" t="s">
        <v>269</v>
      </c>
      <c r="AU290" s="188" t="s">
        <v>86</v>
      </c>
      <c r="AY290" s="18" t="s">
        <v>189</v>
      </c>
      <c r="BE290" s="189">
        <f>IF(N290="základní",J290,0)</f>
        <v>0</v>
      </c>
      <c r="BF290" s="189">
        <f>IF(N290="snížená",J290,0)</f>
        <v>0</v>
      </c>
      <c r="BG290" s="189">
        <f>IF(N290="zákl. přenesená",J290,0)</f>
        <v>0</v>
      </c>
      <c r="BH290" s="189">
        <f>IF(N290="sníž. přenesená",J290,0)</f>
        <v>0</v>
      </c>
      <c r="BI290" s="189">
        <f>IF(N290="nulová",J290,0)</f>
        <v>0</v>
      </c>
      <c r="BJ290" s="18" t="s">
        <v>84</v>
      </c>
      <c r="BK290" s="189">
        <f>ROUND(I290*H290,2)</f>
        <v>0</v>
      </c>
      <c r="BL290" s="18" t="s">
        <v>195</v>
      </c>
      <c r="BM290" s="188" t="s">
        <v>2527</v>
      </c>
    </row>
    <row r="291" spans="1:65" s="2" customFormat="1" ht="10.199999999999999">
      <c r="A291" s="35"/>
      <c r="B291" s="36"/>
      <c r="C291" s="37"/>
      <c r="D291" s="190" t="s">
        <v>197</v>
      </c>
      <c r="E291" s="37"/>
      <c r="F291" s="191" t="s">
        <v>2526</v>
      </c>
      <c r="G291" s="37"/>
      <c r="H291" s="37"/>
      <c r="I291" s="192"/>
      <c r="J291" s="37"/>
      <c r="K291" s="37"/>
      <c r="L291" s="40"/>
      <c r="M291" s="193"/>
      <c r="N291" s="194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197</v>
      </c>
      <c r="AU291" s="18" t="s">
        <v>86</v>
      </c>
    </row>
    <row r="292" spans="1:65" s="13" customFormat="1" ht="10.199999999999999">
      <c r="B292" s="197"/>
      <c r="C292" s="198"/>
      <c r="D292" s="190" t="s">
        <v>201</v>
      </c>
      <c r="E292" s="199" t="s">
        <v>19</v>
      </c>
      <c r="F292" s="200" t="s">
        <v>86</v>
      </c>
      <c r="G292" s="198"/>
      <c r="H292" s="201">
        <v>2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201</v>
      </c>
      <c r="AU292" s="207" t="s">
        <v>86</v>
      </c>
      <c r="AV292" s="13" t="s">
        <v>86</v>
      </c>
      <c r="AW292" s="13" t="s">
        <v>37</v>
      </c>
      <c r="AX292" s="13" t="s">
        <v>84</v>
      </c>
      <c r="AY292" s="207" t="s">
        <v>189</v>
      </c>
    </row>
    <row r="293" spans="1:65" s="2" customFormat="1" ht="21.75" customHeight="1">
      <c r="A293" s="35"/>
      <c r="B293" s="36"/>
      <c r="C293" s="208" t="s">
        <v>520</v>
      </c>
      <c r="D293" s="208" t="s">
        <v>269</v>
      </c>
      <c r="E293" s="209" t="s">
        <v>2528</v>
      </c>
      <c r="F293" s="210" t="s">
        <v>2529</v>
      </c>
      <c r="G293" s="211" t="s">
        <v>194</v>
      </c>
      <c r="H293" s="212">
        <v>1</v>
      </c>
      <c r="I293" s="213"/>
      <c r="J293" s="214">
        <f>ROUND(I293*H293,2)</f>
        <v>0</v>
      </c>
      <c r="K293" s="215"/>
      <c r="L293" s="216"/>
      <c r="M293" s="217" t="s">
        <v>19</v>
      </c>
      <c r="N293" s="218" t="s">
        <v>47</v>
      </c>
      <c r="O293" s="65"/>
      <c r="P293" s="186">
        <f>O293*H293</f>
        <v>0</v>
      </c>
      <c r="Q293" s="186">
        <v>0.03</v>
      </c>
      <c r="R293" s="186">
        <f>Q293*H293</f>
        <v>0.03</v>
      </c>
      <c r="S293" s="186">
        <v>0</v>
      </c>
      <c r="T293" s="18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8" t="s">
        <v>226</v>
      </c>
      <c r="AT293" s="188" t="s">
        <v>269</v>
      </c>
      <c r="AU293" s="188" t="s">
        <v>86</v>
      </c>
      <c r="AY293" s="18" t="s">
        <v>189</v>
      </c>
      <c r="BE293" s="189">
        <f>IF(N293="základní",J293,0)</f>
        <v>0</v>
      </c>
      <c r="BF293" s="189">
        <f>IF(N293="snížená",J293,0)</f>
        <v>0</v>
      </c>
      <c r="BG293" s="189">
        <f>IF(N293="zákl. přenesená",J293,0)</f>
        <v>0</v>
      </c>
      <c r="BH293" s="189">
        <f>IF(N293="sníž. přenesená",J293,0)</f>
        <v>0</v>
      </c>
      <c r="BI293" s="189">
        <f>IF(N293="nulová",J293,0)</f>
        <v>0</v>
      </c>
      <c r="BJ293" s="18" t="s">
        <v>84</v>
      </c>
      <c r="BK293" s="189">
        <f>ROUND(I293*H293,2)</f>
        <v>0</v>
      </c>
      <c r="BL293" s="18" t="s">
        <v>195</v>
      </c>
      <c r="BM293" s="188" t="s">
        <v>2530</v>
      </c>
    </row>
    <row r="294" spans="1:65" s="2" customFormat="1" ht="10.199999999999999">
      <c r="A294" s="35"/>
      <c r="B294" s="36"/>
      <c r="C294" s="37"/>
      <c r="D294" s="190" t="s">
        <v>197</v>
      </c>
      <c r="E294" s="37"/>
      <c r="F294" s="191" t="s">
        <v>2529</v>
      </c>
      <c r="G294" s="37"/>
      <c r="H294" s="37"/>
      <c r="I294" s="192"/>
      <c r="J294" s="37"/>
      <c r="K294" s="37"/>
      <c r="L294" s="40"/>
      <c r="M294" s="193"/>
      <c r="N294" s="194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197</v>
      </c>
      <c r="AU294" s="18" t="s">
        <v>86</v>
      </c>
    </row>
    <row r="295" spans="1:65" s="13" customFormat="1" ht="10.199999999999999">
      <c r="B295" s="197"/>
      <c r="C295" s="198"/>
      <c r="D295" s="190" t="s">
        <v>201</v>
      </c>
      <c r="E295" s="199" t="s">
        <v>19</v>
      </c>
      <c r="F295" s="200" t="s">
        <v>84</v>
      </c>
      <c r="G295" s="198"/>
      <c r="H295" s="201">
        <v>1</v>
      </c>
      <c r="I295" s="202"/>
      <c r="J295" s="198"/>
      <c r="K295" s="198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201</v>
      </c>
      <c r="AU295" s="207" t="s">
        <v>86</v>
      </c>
      <c r="AV295" s="13" t="s">
        <v>86</v>
      </c>
      <c r="AW295" s="13" t="s">
        <v>37</v>
      </c>
      <c r="AX295" s="13" t="s">
        <v>84</v>
      </c>
      <c r="AY295" s="207" t="s">
        <v>189</v>
      </c>
    </row>
    <row r="296" spans="1:65" s="2" customFormat="1" ht="21.75" customHeight="1">
      <c r="A296" s="35"/>
      <c r="B296" s="36"/>
      <c r="C296" s="208" t="s">
        <v>524</v>
      </c>
      <c r="D296" s="208" t="s">
        <v>269</v>
      </c>
      <c r="E296" s="209" t="s">
        <v>2531</v>
      </c>
      <c r="F296" s="210" t="s">
        <v>2532</v>
      </c>
      <c r="G296" s="211" t="s">
        <v>194</v>
      </c>
      <c r="H296" s="212">
        <v>1</v>
      </c>
      <c r="I296" s="213"/>
      <c r="J296" s="214">
        <f>ROUND(I296*H296,2)</f>
        <v>0</v>
      </c>
      <c r="K296" s="215"/>
      <c r="L296" s="216"/>
      <c r="M296" s="217" t="s">
        <v>19</v>
      </c>
      <c r="N296" s="218" t="s">
        <v>47</v>
      </c>
      <c r="O296" s="65"/>
      <c r="P296" s="186">
        <f>O296*H296</f>
        <v>0</v>
      </c>
      <c r="Q296" s="186">
        <v>2.1499999999999998E-2</v>
      </c>
      <c r="R296" s="186">
        <f>Q296*H296</f>
        <v>2.1499999999999998E-2</v>
      </c>
      <c r="S296" s="186">
        <v>0</v>
      </c>
      <c r="T296" s="18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8" t="s">
        <v>226</v>
      </c>
      <c r="AT296" s="188" t="s">
        <v>269</v>
      </c>
      <c r="AU296" s="188" t="s">
        <v>86</v>
      </c>
      <c r="AY296" s="18" t="s">
        <v>189</v>
      </c>
      <c r="BE296" s="189">
        <f>IF(N296="základní",J296,0)</f>
        <v>0</v>
      </c>
      <c r="BF296" s="189">
        <f>IF(N296="snížená",J296,0)</f>
        <v>0</v>
      </c>
      <c r="BG296" s="189">
        <f>IF(N296="zákl. přenesená",J296,0)</f>
        <v>0</v>
      </c>
      <c r="BH296" s="189">
        <f>IF(N296="sníž. přenesená",J296,0)</f>
        <v>0</v>
      </c>
      <c r="BI296" s="189">
        <f>IF(N296="nulová",J296,0)</f>
        <v>0</v>
      </c>
      <c r="BJ296" s="18" t="s">
        <v>84</v>
      </c>
      <c r="BK296" s="189">
        <f>ROUND(I296*H296,2)</f>
        <v>0</v>
      </c>
      <c r="BL296" s="18" t="s">
        <v>195</v>
      </c>
      <c r="BM296" s="188" t="s">
        <v>2533</v>
      </c>
    </row>
    <row r="297" spans="1:65" s="2" customFormat="1" ht="10.199999999999999">
      <c r="A297" s="35"/>
      <c r="B297" s="36"/>
      <c r="C297" s="37"/>
      <c r="D297" s="190" t="s">
        <v>197</v>
      </c>
      <c r="E297" s="37"/>
      <c r="F297" s="191" t="s">
        <v>2532</v>
      </c>
      <c r="G297" s="37"/>
      <c r="H297" s="37"/>
      <c r="I297" s="192"/>
      <c r="J297" s="37"/>
      <c r="K297" s="37"/>
      <c r="L297" s="40"/>
      <c r="M297" s="193"/>
      <c r="N297" s="194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197</v>
      </c>
      <c r="AU297" s="18" t="s">
        <v>86</v>
      </c>
    </row>
    <row r="298" spans="1:65" s="13" customFormat="1" ht="10.199999999999999">
      <c r="B298" s="197"/>
      <c r="C298" s="198"/>
      <c r="D298" s="190" t="s">
        <v>201</v>
      </c>
      <c r="E298" s="199" t="s">
        <v>19</v>
      </c>
      <c r="F298" s="200" t="s">
        <v>84</v>
      </c>
      <c r="G298" s="198"/>
      <c r="H298" s="201">
        <v>1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201</v>
      </c>
      <c r="AU298" s="207" t="s">
        <v>86</v>
      </c>
      <c r="AV298" s="13" t="s">
        <v>86</v>
      </c>
      <c r="AW298" s="13" t="s">
        <v>37</v>
      </c>
      <c r="AX298" s="13" t="s">
        <v>84</v>
      </c>
      <c r="AY298" s="207" t="s">
        <v>189</v>
      </c>
    </row>
    <row r="299" spans="1:65" s="2" customFormat="1" ht="16.5" customHeight="1">
      <c r="A299" s="35"/>
      <c r="B299" s="36"/>
      <c r="C299" s="208" t="s">
        <v>529</v>
      </c>
      <c r="D299" s="208" t="s">
        <v>269</v>
      </c>
      <c r="E299" s="209" t="s">
        <v>2534</v>
      </c>
      <c r="F299" s="210" t="s">
        <v>2535</v>
      </c>
      <c r="G299" s="211" t="s">
        <v>194</v>
      </c>
      <c r="H299" s="212">
        <v>2</v>
      </c>
      <c r="I299" s="213"/>
      <c r="J299" s="214">
        <f>ROUND(I299*H299,2)</f>
        <v>0</v>
      </c>
      <c r="K299" s="215"/>
      <c r="L299" s="216"/>
      <c r="M299" s="217" t="s">
        <v>19</v>
      </c>
      <c r="N299" s="218" t="s">
        <v>47</v>
      </c>
      <c r="O299" s="65"/>
      <c r="P299" s="186">
        <f>O299*H299</f>
        <v>0</v>
      </c>
      <c r="Q299" s="186">
        <v>1.0699999999999999E-2</v>
      </c>
      <c r="R299" s="186">
        <f>Q299*H299</f>
        <v>2.1399999999999999E-2</v>
      </c>
      <c r="S299" s="186">
        <v>0</v>
      </c>
      <c r="T299" s="18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8" t="s">
        <v>226</v>
      </c>
      <c r="AT299" s="188" t="s">
        <v>269</v>
      </c>
      <c r="AU299" s="188" t="s">
        <v>86</v>
      </c>
      <c r="AY299" s="18" t="s">
        <v>189</v>
      </c>
      <c r="BE299" s="189">
        <f>IF(N299="základní",J299,0)</f>
        <v>0</v>
      </c>
      <c r="BF299" s="189">
        <f>IF(N299="snížená",J299,0)</f>
        <v>0</v>
      </c>
      <c r="BG299" s="189">
        <f>IF(N299="zákl. přenesená",J299,0)</f>
        <v>0</v>
      </c>
      <c r="BH299" s="189">
        <f>IF(N299="sníž. přenesená",J299,0)</f>
        <v>0</v>
      </c>
      <c r="BI299" s="189">
        <f>IF(N299="nulová",J299,0)</f>
        <v>0</v>
      </c>
      <c r="BJ299" s="18" t="s">
        <v>84</v>
      </c>
      <c r="BK299" s="189">
        <f>ROUND(I299*H299,2)</f>
        <v>0</v>
      </c>
      <c r="BL299" s="18" t="s">
        <v>195</v>
      </c>
      <c r="BM299" s="188" t="s">
        <v>2536</v>
      </c>
    </row>
    <row r="300" spans="1:65" s="2" customFormat="1" ht="10.199999999999999">
      <c r="A300" s="35"/>
      <c r="B300" s="36"/>
      <c r="C300" s="37"/>
      <c r="D300" s="190" t="s">
        <v>197</v>
      </c>
      <c r="E300" s="37"/>
      <c r="F300" s="191" t="s">
        <v>2535</v>
      </c>
      <c r="G300" s="37"/>
      <c r="H300" s="37"/>
      <c r="I300" s="192"/>
      <c r="J300" s="37"/>
      <c r="K300" s="37"/>
      <c r="L300" s="40"/>
      <c r="M300" s="193"/>
      <c r="N300" s="194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197</v>
      </c>
      <c r="AU300" s="18" t="s">
        <v>86</v>
      </c>
    </row>
    <row r="301" spans="1:65" s="13" customFormat="1" ht="10.199999999999999">
      <c r="B301" s="197"/>
      <c r="C301" s="198"/>
      <c r="D301" s="190" t="s">
        <v>201</v>
      </c>
      <c r="E301" s="199" t="s">
        <v>19</v>
      </c>
      <c r="F301" s="200" t="s">
        <v>86</v>
      </c>
      <c r="G301" s="198"/>
      <c r="H301" s="201">
        <v>2</v>
      </c>
      <c r="I301" s="202"/>
      <c r="J301" s="198"/>
      <c r="K301" s="198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201</v>
      </c>
      <c r="AU301" s="207" t="s">
        <v>86</v>
      </c>
      <c r="AV301" s="13" t="s">
        <v>86</v>
      </c>
      <c r="AW301" s="13" t="s">
        <v>37</v>
      </c>
      <c r="AX301" s="13" t="s">
        <v>84</v>
      </c>
      <c r="AY301" s="207" t="s">
        <v>189</v>
      </c>
    </row>
    <row r="302" spans="1:65" s="2" customFormat="1" ht="24.15" customHeight="1">
      <c r="A302" s="35"/>
      <c r="B302" s="36"/>
      <c r="C302" s="208" t="s">
        <v>533</v>
      </c>
      <c r="D302" s="208" t="s">
        <v>269</v>
      </c>
      <c r="E302" s="209" t="s">
        <v>2537</v>
      </c>
      <c r="F302" s="210" t="s">
        <v>2538</v>
      </c>
      <c r="G302" s="211" t="s">
        <v>194</v>
      </c>
      <c r="H302" s="212">
        <v>2</v>
      </c>
      <c r="I302" s="213"/>
      <c r="J302" s="214">
        <f>ROUND(I302*H302,2)</f>
        <v>0</v>
      </c>
      <c r="K302" s="215"/>
      <c r="L302" s="216"/>
      <c r="M302" s="217" t="s">
        <v>19</v>
      </c>
      <c r="N302" s="218" t="s">
        <v>47</v>
      </c>
      <c r="O302" s="65"/>
      <c r="P302" s="186">
        <f>O302*H302</f>
        <v>0</v>
      </c>
      <c r="Q302" s="186">
        <v>2.3599999999999999E-2</v>
      </c>
      <c r="R302" s="186">
        <f>Q302*H302</f>
        <v>4.7199999999999999E-2</v>
      </c>
      <c r="S302" s="186">
        <v>0</v>
      </c>
      <c r="T302" s="18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8" t="s">
        <v>226</v>
      </c>
      <c r="AT302" s="188" t="s">
        <v>269</v>
      </c>
      <c r="AU302" s="188" t="s">
        <v>86</v>
      </c>
      <c r="AY302" s="18" t="s">
        <v>189</v>
      </c>
      <c r="BE302" s="189">
        <f>IF(N302="základní",J302,0)</f>
        <v>0</v>
      </c>
      <c r="BF302" s="189">
        <f>IF(N302="snížená",J302,0)</f>
        <v>0</v>
      </c>
      <c r="BG302" s="189">
        <f>IF(N302="zákl. přenesená",J302,0)</f>
        <v>0</v>
      </c>
      <c r="BH302" s="189">
        <f>IF(N302="sníž. přenesená",J302,0)</f>
        <v>0</v>
      </c>
      <c r="BI302" s="189">
        <f>IF(N302="nulová",J302,0)</f>
        <v>0</v>
      </c>
      <c r="BJ302" s="18" t="s">
        <v>84</v>
      </c>
      <c r="BK302" s="189">
        <f>ROUND(I302*H302,2)</f>
        <v>0</v>
      </c>
      <c r="BL302" s="18" t="s">
        <v>195</v>
      </c>
      <c r="BM302" s="188" t="s">
        <v>2539</v>
      </c>
    </row>
    <row r="303" spans="1:65" s="2" customFormat="1" ht="19.2">
      <c r="A303" s="35"/>
      <c r="B303" s="36"/>
      <c r="C303" s="37"/>
      <c r="D303" s="190" t="s">
        <v>197</v>
      </c>
      <c r="E303" s="37"/>
      <c r="F303" s="191" t="s">
        <v>2538</v>
      </c>
      <c r="G303" s="37"/>
      <c r="H303" s="37"/>
      <c r="I303" s="192"/>
      <c r="J303" s="37"/>
      <c r="K303" s="37"/>
      <c r="L303" s="40"/>
      <c r="M303" s="193"/>
      <c r="N303" s="194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197</v>
      </c>
      <c r="AU303" s="18" t="s">
        <v>86</v>
      </c>
    </row>
    <row r="304" spans="1:65" s="13" customFormat="1" ht="10.199999999999999">
      <c r="B304" s="197"/>
      <c r="C304" s="198"/>
      <c r="D304" s="190" t="s">
        <v>201</v>
      </c>
      <c r="E304" s="199" t="s">
        <v>19</v>
      </c>
      <c r="F304" s="200" t="s">
        <v>86</v>
      </c>
      <c r="G304" s="198"/>
      <c r="H304" s="201">
        <v>2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201</v>
      </c>
      <c r="AU304" s="207" t="s">
        <v>86</v>
      </c>
      <c r="AV304" s="13" t="s">
        <v>86</v>
      </c>
      <c r="AW304" s="13" t="s">
        <v>37</v>
      </c>
      <c r="AX304" s="13" t="s">
        <v>84</v>
      </c>
      <c r="AY304" s="207" t="s">
        <v>189</v>
      </c>
    </row>
    <row r="305" spans="1:65" s="2" customFormat="1" ht="24.15" customHeight="1">
      <c r="A305" s="35"/>
      <c r="B305" s="36"/>
      <c r="C305" s="208" t="s">
        <v>539</v>
      </c>
      <c r="D305" s="208" t="s">
        <v>269</v>
      </c>
      <c r="E305" s="209" t="s">
        <v>2540</v>
      </c>
      <c r="F305" s="210" t="s">
        <v>2541</v>
      </c>
      <c r="G305" s="211" t="s">
        <v>194</v>
      </c>
      <c r="H305" s="212">
        <v>2</v>
      </c>
      <c r="I305" s="213"/>
      <c r="J305" s="214">
        <f>ROUND(I305*H305,2)</f>
        <v>0</v>
      </c>
      <c r="K305" s="215"/>
      <c r="L305" s="216"/>
      <c r="M305" s="217" t="s">
        <v>19</v>
      </c>
      <c r="N305" s="218" t="s">
        <v>47</v>
      </c>
      <c r="O305" s="65"/>
      <c r="P305" s="186">
        <f>O305*H305</f>
        <v>0</v>
      </c>
      <c r="Q305" s="186">
        <v>1.2E-2</v>
      </c>
      <c r="R305" s="186">
        <f>Q305*H305</f>
        <v>2.4E-2</v>
      </c>
      <c r="S305" s="186">
        <v>0</v>
      </c>
      <c r="T305" s="18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8" t="s">
        <v>226</v>
      </c>
      <c r="AT305" s="188" t="s">
        <v>269</v>
      </c>
      <c r="AU305" s="188" t="s">
        <v>86</v>
      </c>
      <c r="AY305" s="18" t="s">
        <v>189</v>
      </c>
      <c r="BE305" s="189">
        <f>IF(N305="základní",J305,0)</f>
        <v>0</v>
      </c>
      <c r="BF305" s="189">
        <f>IF(N305="snížená",J305,0)</f>
        <v>0</v>
      </c>
      <c r="BG305" s="189">
        <f>IF(N305="zákl. přenesená",J305,0)</f>
        <v>0</v>
      </c>
      <c r="BH305" s="189">
        <f>IF(N305="sníž. přenesená",J305,0)</f>
        <v>0</v>
      </c>
      <c r="BI305" s="189">
        <f>IF(N305="nulová",J305,0)</f>
        <v>0</v>
      </c>
      <c r="BJ305" s="18" t="s">
        <v>84</v>
      </c>
      <c r="BK305" s="189">
        <f>ROUND(I305*H305,2)</f>
        <v>0</v>
      </c>
      <c r="BL305" s="18" t="s">
        <v>195</v>
      </c>
      <c r="BM305" s="188" t="s">
        <v>2542</v>
      </c>
    </row>
    <row r="306" spans="1:65" s="2" customFormat="1" ht="19.2">
      <c r="A306" s="35"/>
      <c r="B306" s="36"/>
      <c r="C306" s="37"/>
      <c r="D306" s="190" t="s">
        <v>197</v>
      </c>
      <c r="E306" s="37"/>
      <c r="F306" s="191" t="s">
        <v>2541</v>
      </c>
      <c r="G306" s="37"/>
      <c r="H306" s="37"/>
      <c r="I306" s="192"/>
      <c r="J306" s="37"/>
      <c r="K306" s="37"/>
      <c r="L306" s="40"/>
      <c r="M306" s="193"/>
      <c r="N306" s="194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197</v>
      </c>
      <c r="AU306" s="18" t="s">
        <v>86</v>
      </c>
    </row>
    <row r="307" spans="1:65" s="13" customFormat="1" ht="10.199999999999999">
      <c r="B307" s="197"/>
      <c r="C307" s="198"/>
      <c r="D307" s="190" t="s">
        <v>201</v>
      </c>
      <c r="E307" s="199" t="s">
        <v>19</v>
      </c>
      <c r="F307" s="200" t="s">
        <v>86</v>
      </c>
      <c r="G307" s="198"/>
      <c r="H307" s="201">
        <v>2</v>
      </c>
      <c r="I307" s="202"/>
      <c r="J307" s="198"/>
      <c r="K307" s="198"/>
      <c r="L307" s="203"/>
      <c r="M307" s="204"/>
      <c r="N307" s="205"/>
      <c r="O307" s="205"/>
      <c r="P307" s="205"/>
      <c r="Q307" s="205"/>
      <c r="R307" s="205"/>
      <c r="S307" s="205"/>
      <c r="T307" s="206"/>
      <c r="AT307" s="207" t="s">
        <v>201</v>
      </c>
      <c r="AU307" s="207" t="s">
        <v>86</v>
      </c>
      <c r="AV307" s="13" t="s">
        <v>86</v>
      </c>
      <c r="AW307" s="13" t="s">
        <v>37</v>
      </c>
      <c r="AX307" s="13" t="s">
        <v>84</v>
      </c>
      <c r="AY307" s="207" t="s">
        <v>189</v>
      </c>
    </row>
    <row r="308" spans="1:65" s="2" customFormat="1" ht="24.15" customHeight="1">
      <c r="A308" s="35"/>
      <c r="B308" s="36"/>
      <c r="C308" s="176" t="s">
        <v>543</v>
      </c>
      <c r="D308" s="176" t="s">
        <v>191</v>
      </c>
      <c r="E308" s="177" t="s">
        <v>2543</v>
      </c>
      <c r="F308" s="178" t="s">
        <v>2544</v>
      </c>
      <c r="G308" s="179" t="s">
        <v>210</v>
      </c>
      <c r="H308" s="180">
        <v>10.1</v>
      </c>
      <c r="I308" s="181"/>
      <c r="J308" s="182">
        <f>ROUND(I308*H308,2)</f>
        <v>0</v>
      </c>
      <c r="K308" s="183"/>
      <c r="L308" s="40"/>
      <c r="M308" s="184" t="s">
        <v>19</v>
      </c>
      <c r="N308" s="185" t="s">
        <v>47</v>
      </c>
      <c r="O308" s="65"/>
      <c r="P308" s="186">
        <f>O308*H308</f>
        <v>0</v>
      </c>
      <c r="Q308" s="186">
        <v>0</v>
      </c>
      <c r="R308" s="186">
        <f>Q308*H308</f>
        <v>0</v>
      </c>
      <c r="S308" s="186">
        <v>0</v>
      </c>
      <c r="T308" s="18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8" t="s">
        <v>195</v>
      </c>
      <c r="AT308" s="188" t="s">
        <v>191</v>
      </c>
      <c r="AU308" s="188" t="s">
        <v>86</v>
      </c>
      <c r="AY308" s="18" t="s">
        <v>189</v>
      </c>
      <c r="BE308" s="189">
        <f>IF(N308="základní",J308,0)</f>
        <v>0</v>
      </c>
      <c r="BF308" s="189">
        <f>IF(N308="snížená",J308,0)</f>
        <v>0</v>
      </c>
      <c r="BG308" s="189">
        <f>IF(N308="zákl. přenesená",J308,0)</f>
        <v>0</v>
      </c>
      <c r="BH308" s="189">
        <f>IF(N308="sníž. přenesená",J308,0)</f>
        <v>0</v>
      </c>
      <c r="BI308" s="189">
        <f>IF(N308="nulová",J308,0)</f>
        <v>0</v>
      </c>
      <c r="BJ308" s="18" t="s">
        <v>84</v>
      </c>
      <c r="BK308" s="189">
        <f>ROUND(I308*H308,2)</f>
        <v>0</v>
      </c>
      <c r="BL308" s="18" t="s">
        <v>195</v>
      </c>
      <c r="BM308" s="188" t="s">
        <v>2545</v>
      </c>
    </row>
    <row r="309" spans="1:65" s="2" customFormat="1" ht="28.8">
      <c r="A309" s="35"/>
      <c r="B309" s="36"/>
      <c r="C309" s="37"/>
      <c r="D309" s="190" t="s">
        <v>197</v>
      </c>
      <c r="E309" s="37"/>
      <c r="F309" s="191" t="s">
        <v>2546</v>
      </c>
      <c r="G309" s="37"/>
      <c r="H309" s="37"/>
      <c r="I309" s="192"/>
      <c r="J309" s="37"/>
      <c r="K309" s="37"/>
      <c r="L309" s="40"/>
      <c r="M309" s="193"/>
      <c r="N309" s="194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197</v>
      </c>
      <c r="AU309" s="18" t="s">
        <v>86</v>
      </c>
    </row>
    <row r="310" spans="1:65" s="2" customFormat="1" ht="10.199999999999999">
      <c r="A310" s="35"/>
      <c r="B310" s="36"/>
      <c r="C310" s="37"/>
      <c r="D310" s="195" t="s">
        <v>199</v>
      </c>
      <c r="E310" s="37"/>
      <c r="F310" s="196" t="s">
        <v>2547</v>
      </c>
      <c r="G310" s="37"/>
      <c r="H310" s="37"/>
      <c r="I310" s="192"/>
      <c r="J310" s="37"/>
      <c r="K310" s="37"/>
      <c r="L310" s="40"/>
      <c r="M310" s="193"/>
      <c r="N310" s="194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199</v>
      </c>
      <c r="AU310" s="18" t="s">
        <v>86</v>
      </c>
    </row>
    <row r="311" spans="1:65" s="13" customFormat="1" ht="10.199999999999999">
      <c r="B311" s="197"/>
      <c r="C311" s="198"/>
      <c r="D311" s="190" t="s">
        <v>201</v>
      </c>
      <c r="E311" s="199" t="s">
        <v>1327</v>
      </c>
      <c r="F311" s="200" t="s">
        <v>2372</v>
      </c>
      <c r="G311" s="198"/>
      <c r="H311" s="201">
        <v>10.1</v>
      </c>
      <c r="I311" s="202"/>
      <c r="J311" s="198"/>
      <c r="K311" s="198"/>
      <c r="L311" s="203"/>
      <c r="M311" s="204"/>
      <c r="N311" s="205"/>
      <c r="O311" s="205"/>
      <c r="P311" s="205"/>
      <c r="Q311" s="205"/>
      <c r="R311" s="205"/>
      <c r="S311" s="205"/>
      <c r="T311" s="206"/>
      <c r="AT311" s="207" t="s">
        <v>201</v>
      </c>
      <c r="AU311" s="207" t="s">
        <v>86</v>
      </c>
      <c r="AV311" s="13" t="s">
        <v>86</v>
      </c>
      <c r="AW311" s="13" t="s">
        <v>37</v>
      </c>
      <c r="AX311" s="13" t="s">
        <v>84</v>
      </c>
      <c r="AY311" s="207" t="s">
        <v>189</v>
      </c>
    </row>
    <row r="312" spans="1:65" s="2" customFormat="1" ht="21.75" customHeight="1">
      <c r="A312" s="35"/>
      <c r="B312" s="36"/>
      <c r="C312" s="208" t="s">
        <v>549</v>
      </c>
      <c r="D312" s="208" t="s">
        <v>269</v>
      </c>
      <c r="E312" s="209" t="s">
        <v>2548</v>
      </c>
      <c r="F312" s="210" t="s">
        <v>2549</v>
      </c>
      <c r="G312" s="211" t="s">
        <v>210</v>
      </c>
      <c r="H312" s="212">
        <v>10.252000000000001</v>
      </c>
      <c r="I312" s="213"/>
      <c r="J312" s="214">
        <f>ROUND(I312*H312,2)</f>
        <v>0</v>
      </c>
      <c r="K312" s="215"/>
      <c r="L312" s="216"/>
      <c r="M312" s="217" t="s">
        <v>19</v>
      </c>
      <c r="N312" s="218" t="s">
        <v>47</v>
      </c>
      <c r="O312" s="65"/>
      <c r="P312" s="186">
        <f>O312*H312</f>
        <v>0</v>
      </c>
      <c r="Q312" s="186">
        <v>1.47E-3</v>
      </c>
      <c r="R312" s="186">
        <f>Q312*H312</f>
        <v>1.5070440000000001E-2</v>
      </c>
      <c r="S312" s="186">
        <v>0</v>
      </c>
      <c r="T312" s="18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8" t="s">
        <v>226</v>
      </c>
      <c r="AT312" s="188" t="s">
        <v>269</v>
      </c>
      <c r="AU312" s="188" t="s">
        <v>86</v>
      </c>
      <c r="AY312" s="18" t="s">
        <v>189</v>
      </c>
      <c r="BE312" s="189">
        <f>IF(N312="základní",J312,0)</f>
        <v>0</v>
      </c>
      <c r="BF312" s="189">
        <f>IF(N312="snížená",J312,0)</f>
        <v>0</v>
      </c>
      <c r="BG312" s="189">
        <f>IF(N312="zákl. přenesená",J312,0)</f>
        <v>0</v>
      </c>
      <c r="BH312" s="189">
        <f>IF(N312="sníž. přenesená",J312,0)</f>
        <v>0</v>
      </c>
      <c r="BI312" s="189">
        <f>IF(N312="nulová",J312,0)</f>
        <v>0</v>
      </c>
      <c r="BJ312" s="18" t="s">
        <v>84</v>
      </c>
      <c r="BK312" s="189">
        <f>ROUND(I312*H312,2)</f>
        <v>0</v>
      </c>
      <c r="BL312" s="18" t="s">
        <v>195</v>
      </c>
      <c r="BM312" s="188" t="s">
        <v>2550</v>
      </c>
    </row>
    <row r="313" spans="1:65" s="2" customFormat="1" ht="10.199999999999999">
      <c r="A313" s="35"/>
      <c r="B313" s="36"/>
      <c r="C313" s="37"/>
      <c r="D313" s="190" t="s">
        <v>197</v>
      </c>
      <c r="E313" s="37"/>
      <c r="F313" s="191" t="s">
        <v>2549</v>
      </c>
      <c r="G313" s="37"/>
      <c r="H313" s="37"/>
      <c r="I313" s="192"/>
      <c r="J313" s="37"/>
      <c r="K313" s="37"/>
      <c r="L313" s="40"/>
      <c r="M313" s="193"/>
      <c r="N313" s="194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197</v>
      </c>
      <c r="AU313" s="18" t="s">
        <v>86</v>
      </c>
    </row>
    <row r="314" spans="1:65" s="13" customFormat="1" ht="10.199999999999999">
      <c r="B314" s="197"/>
      <c r="C314" s="198"/>
      <c r="D314" s="190" t="s">
        <v>201</v>
      </c>
      <c r="E314" s="198"/>
      <c r="F314" s="200" t="s">
        <v>2551</v>
      </c>
      <c r="G314" s="198"/>
      <c r="H314" s="201">
        <v>10.252000000000001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201</v>
      </c>
      <c r="AU314" s="207" t="s">
        <v>86</v>
      </c>
      <c r="AV314" s="13" t="s">
        <v>86</v>
      </c>
      <c r="AW314" s="13" t="s">
        <v>4</v>
      </c>
      <c r="AX314" s="13" t="s">
        <v>84</v>
      </c>
      <c r="AY314" s="207" t="s">
        <v>189</v>
      </c>
    </row>
    <row r="315" spans="1:65" s="2" customFormat="1" ht="24.15" customHeight="1">
      <c r="A315" s="35"/>
      <c r="B315" s="36"/>
      <c r="C315" s="176" t="s">
        <v>553</v>
      </c>
      <c r="D315" s="176" t="s">
        <v>191</v>
      </c>
      <c r="E315" s="177" t="s">
        <v>1441</v>
      </c>
      <c r="F315" s="178" t="s">
        <v>1442</v>
      </c>
      <c r="G315" s="179" t="s">
        <v>194</v>
      </c>
      <c r="H315" s="180">
        <v>4</v>
      </c>
      <c r="I315" s="181"/>
      <c r="J315" s="182">
        <f>ROUND(I315*H315,2)</f>
        <v>0</v>
      </c>
      <c r="K315" s="183"/>
      <c r="L315" s="40"/>
      <c r="M315" s="184" t="s">
        <v>19</v>
      </c>
      <c r="N315" s="185" t="s">
        <v>47</v>
      </c>
      <c r="O315" s="65"/>
      <c r="P315" s="186">
        <f>O315*H315</f>
        <v>0</v>
      </c>
      <c r="Q315" s="186">
        <v>0</v>
      </c>
      <c r="R315" s="186">
        <f>Q315*H315</f>
        <v>0</v>
      </c>
      <c r="S315" s="186">
        <v>0</v>
      </c>
      <c r="T315" s="18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8" t="s">
        <v>195</v>
      </c>
      <c r="AT315" s="188" t="s">
        <v>191</v>
      </c>
      <c r="AU315" s="188" t="s">
        <v>86</v>
      </c>
      <c r="AY315" s="18" t="s">
        <v>189</v>
      </c>
      <c r="BE315" s="189">
        <f>IF(N315="základní",J315,0)</f>
        <v>0</v>
      </c>
      <c r="BF315" s="189">
        <f>IF(N315="snížená",J315,0)</f>
        <v>0</v>
      </c>
      <c r="BG315" s="189">
        <f>IF(N315="zákl. přenesená",J315,0)</f>
        <v>0</v>
      </c>
      <c r="BH315" s="189">
        <f>IF(N315="sníž. přenesená",J315,0)</f>
        <v>0</v>
      </c>
      <c r="BI315" s="189">
        <f>IF(N315="nulová",J315,0)</f>
        <v>0</v>
      </c>
      <c r="BJ315" s="18" t="s">
        <v>84</v>
      </c>
      <c r="BK315" s="189">
        <f>ROUND(I315*H315,2)</f>
        <v>0</v>
      </c>
      <c r="BL315" s="18" t="s">
        <v>195</v>
      </c>
      <c r="BM315" s="188" t="s">
        <v>2552</v>
      </c>
    </row>
    <row r="316" spans="1:65" s="2" customFormat="1" ht="28.8">
      <c r="A316" s="35"/>
      <c r="B316" s="36"/>
      <c r="C316" s="37"/>
      <c r="D316" s="190" t="s">
        <v>197</v>
      </c>
      <c r="E316" s="37"/>
      <c r="F316" s="191" t="s">
        <v>1444</v>
      </c>
      <c r="G316" s="37"/>
      <c r="H316" s="37"/>
      <c r="I316" s="192"/>
      <c r="J316" s="37"/>
      <c r="K316" s="37"/>
      <c r="L316" s="40"/>
      <c r="M316" s="193"/>
      <c r="N316" s="194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197</v>
      </c>
      <c r="AU316" s="18" t="s">
        <v>86</v>
      </c>
    </row>
    <row r="317" spans="1:65" s="2" customFormat="1" ht="10.199999999999999">
      <c r="A317" s="35"/>
      <c r="B317" s="36"/>
      <c r="C317" s="37"/>
      <c r="D317" s="195" t="s">
        <v>199</v>
      </c>
      <c r="E317" s="37"/>
      <c r="F317" s="196" t="s">
        <v>1445</v>
      </c>
      <c r="G317" s="37"/>
      <c r="H317" s="37"/>
      <c r="I317" s="192"/>
      <c r="J317" s="37"/>
      <c r="K317" s="37"/>
      <c r="L317" s="40"/>
      <c r="M317" s="193"/>
      <c r="N317" s="194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199</v>
      </c>
      <c r="AU317" s="18" t="s">
        <v>86</v>
      </c>
    </row>
    <row r="318" spans="1:65" s="13" customFormat="1" ht="10.199999999999999">
      <c r="B318" s="197"/>
      <c r="C318" s="198"/>
      <c r="D318" s="190" t="s">
        <v>201</v>
      </c>
      <c r="E318" s="199" t="s">
        <v>19</v>
      </c>
      <c r="F318" s="200" t="s">
        <v>195</v>
      </c>
      <c r="G318" s="198"/>
      <c r="H318" s="201">
        <v>4</v>
      </c>
      <c r="I318" s="202"/>
      <c r="J318" s="198"/>
      <c r="K318" s="198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201</v>
      </c>
      <c r="AU318" s="207" t="s">
        <v>86</v>
      </c>
      <c r="AV318" s="13" t="s">
        <v>86</v>
      </c>
      <c r="AW318" s="13" t="s">
        <v>37</v>
      </c>
      <c r="AX318" s="13" t="s">
        <v>84</v>
      </c>
      <c r="AY318" s="207" t="s">
        <v>189</v>
      </c>
    </row>
    <row r="319" spans="1:65" s="2" customFormat="1" ht="16.5" customHeight="1">
      <c r="A319" s="35"/>
      <c r="B319" s="36"/>
      <c r="C319" s="208" t="s">
        <v>559</v>
      </c>
      <c r="D319" s="208" t="s">
        <v>269</v>
      </c>
      <c r="E319" s="209" t="s">
        <v>1446</v>
      </c>
      <c r="F319" s="210" t="s">
        <v>1447</v>
      </c>
      <c r="G319" s="211" t="s">
        <v>194</v>
      </c>
      <c r="H319" s="212">
        <v>2</v>
      </c>
      <c r="I319" s="213"/>
      <c r="J319" s="214">
        <f>ROUND(I319*H319,2)</f>
        <v>0</v>
      </c>
      <c r="K319" s="215"/>
      <c r="L319" s="216"/>
      <c r="M319" s="217" t="s">
        <v>19</v>
      </c>
      <c r="N319" s="218" t="s">
        <v>47</v>
      </c>
      <c r="O319" s="65"/>
      <c r="P319" s="186">
        <f>O319*H319</f>
        <v>0</v>
      </c>
      <c r="Q319" s="186">
        <v>3.8999999999999999E-4</v>
      </c>
      <c r="R319" s="186">
        <f>Q319*H319</f>
        <v>7.7999999999999999E-4</v>
      </c>
      <c r="S319" s="186">
        <v>0</v>
      </c>
      <c r="T319" s="18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8" t="s">
        <v>226</v>
      </c>
      <c r="AT319" s="188" t="s">
        <v>269</v>
      </c>
      <c r="AU319" s="188" t="s">
        <v>86</v>
      </c>
      <c r="AY319" s="18" t="s">
        <v>189</v>
      </c>
      <c r="BE319" s="189">
        <f>IF(N319="základní",J319,0)</f>
        <v>0</v>
      </c>
      <c r="BF319" s="189">
        <f>IF(N319="snížená",J319,0)</f>
        <v>0</v>
      </c>
      <c r="BG319" s="189">
        <f>IF(N319="zákl. přenesená",J319,0)</f>
        <v>0</v>
      </c>
      <c r="BH319" s="189">
        <f>IF(N319="sníž. přenesená",J319,0)</f>
        <v>0</v>
      </c>
      <c r="BI319" s="189">
        <f>IF(N319="nulová",J319,0)</f>
        <v>0</v>
      </c>
      <c r="BJ319" s="18" t="s">
        <v>84</v>
      </c>
      <c r="BK319" s="189">
        <f>ROUND(I319*H319,2)</f>
        <v>0</v>
      </c>
      <c r="BL319" s="18" t="s">
        <v>195</v>
      </c>
      <c r="BM319" s="188" t="s">
        <v>2553</v>
      </c>
    </row>
    <row r="320" spans="1:65" s="2" customFormat="1" ht="10.199999999999999">
      <c r="A320" s="35"/>
      <c r="B320" s="36"/>
      <c r="C320" s="37"/>
      <c r="D320" s="190" t="s">
        <v>197</v>
      </c>
      <c r="E320" s="37"/>
      <c r="F320" s="191" t="s">
        <v>1447</v>
      </c>
      <c r="G320" s="37"/>
      <c r="H320" s="37"/>
      <c r="I320" s="192"/>
      <c r="J320" s="37"/>
      <c r="K320" s="37"/>
      <c r="L320" s="40"/>
      <c r="M320" s="193"/>
      <c r="N320" s="194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197</v>
      </c>
      <c r="AU320" s="18" t="s">
        <v>86</v>
      </c>
    </row>
    <row r="321" spans="1:65" s="13" customFormat="1" ht="10.199999999999999">
      <c r="B321" s="197"/>
      <c r="C321" s="198"/>
      <c r="D321" s="190" t="s">
        <v>201</v>
      </c>
      <c r="E321" s="199" t="s">
        <v>19</v>
      </c>
      <c r="F321" s="200" t="s">
        <v>86</v>
      </c>
      <c r="G321" s="198"/>
      <c r="H321" s="201">
        <v>2</v>
      </c>
      <c r="I321" s="202"/>
      <c r="J321" s="198"/>
      <c r="K321" s="198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201</v>
      </c>
      <c r="AU321" s="207" t="s">
        <v>86</v>
      </c>
      <c r="AV321" s="13" t="s">
        <v>86</v>
      </c>
      <c r="AW321" s="13" t="s">
        <v>37</v>
      </c>
      <c r="AX321" s="13" t="s">
        <v>84</v>
      </c>
      <c r="AY321" s="207" t="s">
        <v>189</v>
      </c>
    </row>
    <row r="322" spans="1:65" s="2" customFormat="1" ht="16.5" customHeight="1">
      <c r="A322" s="35"/>
      <c r="B322" s="36"/>
      <c r="C322" s="208" t="s">
        <v>563</v>
      </c>
      <c r="D322" s="208" t="s">
        <v>269</v>
      </c>
      <c r="E322" s="209" t="s">
        <v>494</v>
      </c>
      <c r="F322" s="210" t="s">
        <v>495</v>
      </c>
      <c r="G322" s="211" t="s">
        <v>194</v>
      </c>
      <c r="H322" s="212">
        <v>2</v>
      </c>
      <c r="I322" s="213"/>
      <c r="J322" s="214">
        <f>ROUND(I322*H322,2)</f>
        <v>0</v>
      </c>
      <c r="K322" s="215"/>
      <c r="L322" s="216"/>
      <c r="M322" s="217" t="s">
        <v>19</v>
      </c>
      <c r="N322" s="218" t="s">
        <v>47</v>
      </c>
      <c r="O322" s="65"/>
      <c r="P322" s="186">
        <f>O322*H322</f>
        <v>0</v>
      </c>
      <c r="Q322" s="186">
        <v>4.8000000000000001E-4</v>
      </c>
      <c r="R322" s="186">
        <f>Q322*H322</f>
        <v>9.6000000000000002E-4</v>
      </c>
      <c r="S322" s="186">
        <v>0</v>
      </c>
      <c r="T322" s="18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8" t="s">
        <v>226</v>
      </c>
      <c r="AT322" s="188" t="s">
        <v>269</v>
      </c>
      <c r="AU322" s="188" t="s">
        <v>86</v>
      </c>
      <c r="AY322" s="18" t="s">
        <v>189</v>
      </c>
      <c r="BE322" s="189">
        <f>IF(N322="základní",J322,0)</f>
        <v>0</v>
      </c>
      <c r="BF322" s="189">
        <f>IF(N322="snížená",J322,0)</f>
        <v>0</v>
      </c>
      <c r="BG322" s="189">
        <f>IF(N322="zákl. přenesená",J322,0)</f>
        <v>0</v>
      </c>
      <c r="BH322" s="189">
        <f>IF(N322="sníž. přenesená",J322,0)</f>
        <v>0</v>
      </c>
      <c r="BI322" s="189">
        <f>IF(N322="nulová",J322,0)</f>
        <v>0</v>
      </c>
      <c r="BJ322" s="18" t="s">
        <v>84</v>
      </c>
      <c r="BK322" s="189">
        <f>ROUND(I322*H322,2)</f>
        <v>0</v>
      </c>
      <c r="BL322" s="18" t="s">
        <v>195</v>
      </c>
      <c r="BM322" s="188" t="s">
        <v>2554</v>
      </c>
    </row>
    <row r="323" spans="1:65" s="2" customFormat="1" ht="10.199999999999999">
      <c r="A323" s="35"/>
      <c r="B323" s="36"/>
      <c r="C323" s="37"/>
      <c r="D323" s="190" t="s">
        <v>197</v>
      </c>
      <c r="E323" s="37"/>
      <c r="F323" s="191" t="s">
        <v>495</v>
      </c>
      <c r="G323" s="37"/>
      <c r="H323" s="37"/>
      <c r="I323" s="192"/>
      <c r="J323" s="37"/>
      <c r="K323" s="37"/>
      <c r="L323" s="40"/>
      <c r="M323" s="193"/>
      <c r="N323" s="194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197</v>
      </c>
      <c r="AU323" s="18" t="s">
        <v>86</v>
      </c>
    </row>
    <row r="324" spans="1:65" s="13" customFormat="1" ht="10.199999999999999">
      <c r="B324" s="197"/>
      <c r="C324" s="198"/>
      <c r="D324" s="190" t="s">
        <v>201</v>
      </c>
      <c r="E324" s="199" t="s">
        <v>19</v>
      </c>
      <c r="F324" s="200" t="s">
        <v>86</v>
      </c>
      <c r="G324" s="198"/>
      <c r="H324" s="201">
        <v>2</v>
      </c>
      <c r="I324" s="202"/>
      <c r="J324" s="198"/>
      <c r="K324" s="198"/>
      <c r="L324" s="203"/>
      <c r="M324" s="204"/>
      <c r="N324" s="205"/>
      <c r="O324" s="205"/>
      <c r="P324" s="205"/>
      <c r="Q324" s="205"/>
      <c r="R324" s="205"/>
      <c r="S324" s="205"/>
      <c r="T324" s="206"/>
      <c r="AT324" s="207" t="s">
        <v>201</v>
      </c>
      <c r="AU324" s="207" t="s">
        <v>86</v>
      </c>
      <c r="AV324" s="13" t="s">
        <v>86</v>
      </c>
      <c r="AW324" s="13" t="s">
        <v>37</v>
      </c>
      <c r="AX324" s="13" t="s">
        <v>84</v>
      </c>
      <c r="AY324" s="207" t="s">
        <v>189</v>
      </c>
    </row>
    <row r="325" spans="1:65" s="2" customFormat="1" ht="21.75" customHeight="1">
      <c r="A325" s="35"/>
      <c r="B325" s="36"/>
      <c r="C325" s="208" t="s">
        <v>567</v>
      </c>
      <c r="D325" s="208" t="s">
        <v>269</v>
      </c>
      <c r="E325" s="209" t="s">
        <v>503</v>
      </c>
      <c r="F325" s="210" t="s">
        <v>504</v>
      </c>
      <c r="G325" s="211" t="s">
        <v>194</v>
      </c>
      <c r="H325" s="212">
        <v>2</v>
      </c>
      <c r="I325" s="213"/>
      <c r="J325" s="214">
        <f>ROUND(I325*H325,2)</f>
        <v>0</v>
      </c>
      <c r="K325" s="215"/>
      <c r="L325" s="216"/>
      <c r="M325" s="217" t="s">
        <v>19</v>
      </c>
      <c r="N325" s="218" t="s">
        <v>47</v>
      </c>
      <c r="O325" s="65"/>
      <c r="P325" s="186">
        <f>O325*H325</f>
        <v>0</v>
      </c>
      <c r="Q325" s="186">
        <v>3.5999999999999999E-3</v>
      </c>
      <c r="R325" s="186">
        <f>Q325*H325</f>
        <v>7.1999999999999998E-3</v>
      </c>
      <c r="S325" s="186">
        <v>0</v>
      </c>
      <c r="T325" s="18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8" t="s">
        <v>226</v>
      </c>
      <c r="AT325" s="188" t="s">
        <v>269</v>
      </c>
      <c r="AU325" s="188" t="s">
        <v>86</v>
      </c>
      <c r="AY325" s="18" t="s">
        <v>189</v>
      </c>
      <c r="BE325" s="189">
        <f>IF(N325="základní",J325,0)</f>
        <v>0</v>
      </c>
      <c r="BF325" s="189">
        <f>IF(N325="snížená",J325,0)</f>
        <v>0</v>
      </c>
      <c r="BG325" s="189">
        <f>IF(N325="zákl. přenesená",J325,0)</f>
        <v>0</v>
      </c>
      <c r="BH325" s="189">
        <f>IF(N325="sníž. přenesená",J325,0)</f>
        <v>0</v>
      </c>
      <c r="BI325" s="189">
        <f>IF(N325="nulová",J325,0)</f>
        <v>0</v>
      </c>
      <c r="BJ325" s="18" t="s">
        <v>84</v>
      </c>
      <c r="BK325" s="189">
        <f>ROUND(I325*H325,2)</f>
        <v>0</v>
      </c>
      <c r="BL325" s="18" t="s">
        <v>195</v>
      </c>
      <c r="BM325" s="188" t="s">
        <v>2555</v>
      </c>
    </row>
    <row r="326" spans="1:65" s="2" customFormat="1" ht="10.199999999999999">
      <c r="A326" s="35"/>
      <c r="B326" s="36"/>
      <c r="C326" s="37"/>
      <c r="D326" s="190" t="s">
        <v>197</v>
      </c>
      <c r="E326" s="37"/>
      <c r="F326" s="191" t="s">
        <v>504</v>
      </c>
      <c r="G326" s="37"/>
      <c r="H326" s="37"/>
      <c r="I326" s="192"/>
      <c r="J326" s="37"/>
      <c r="K326" s="37"/>
      <c r="L326" s="40"/>
      <c r="M326" s="193"/>
      <c r="N326" s="194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197</v>
      </c>
      <c r="AU326" s="18" t="s">
        <v>86</v>
      </c>
    </row>
    <row r="327" spans="1:65" s="2" customFormat="1" ht="24.15" customHeight="1">
      <c r="A327" s="35"/>
      <c r="B327" s="36"/>
      <c r="C327" s="176" t="s">
        <v>573</v>
      </c>
      <c r="D327" s="176" t="s">
        <v>191</v>
      </c>
      <c r="E327" s="177" t="s">
        <v>1458</v>
      </c>
      <c r="F327" s="178" t="s">
        <v>1459</v>
      </c>
      <c r="G327" s="179" t="s">
        <v>194</v>
      </c>
      <c r="H327" s="180">
        <v>2</v>
      </c>
      <c r="I327" s="181"/>
      <c r="J327" s="182">
        <f>ROUND(I327*H327,2)</f>
        <v>0</v>
      </c>
      <c r="K327" s="183"/>
      <c r="L327" s="40"/>
      <c r="M327" s="184" t="s">
        <v>19</v>
      </c>
      <c r="N327" s="185" t="s">
        <v>47</v>
      </c>
      <c r="O327" s="65"/>
      <c r="P327" s="186">
        <f>O327*H327</f>
        <v>0</v>
      </c>
      <c r="Q327" s="186">
        <v>0</v>
      </c>
      <c r="R327" s="186">
        <f>Q327*H327</f>
        <v>0</v>
      </c>
      <c r="S327" s="186">
        <v>0</v>
      </c>
      <c r="T327" s="18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88" t="s">
        <v>195</v>
      </c>
      <c r="AT327" s="188" t="s">
        <v>191</v>
      </c>
      <c r="AU327" s="188" t="s">
        <v>86</v>
      </c>
      <c r="AY327" s="18" t="s">
        <v>189</v>
      </c>
      <c r="BE327" s="189">
        <f>IF(N327="základní",J327,0)</f>
        <v>0</v>
      </c>
      <c r="BF327" s="189">
        <f>IF(N327="snížená",J327,0)</f>
        <v>0</v>
      </c>
      <c r="BG327" s="189">
        <f>IF(N327="zákl. přenesená",J327,0)</f>
        <v>0</v>
      </c>
      <c r="BH327" s="189">
        <f>IF(N327="sníž. přenesená",J327,0)</f>
        <v>0</v>
      </c>
      <c r="BI327" s="189">
        <f>IF(N327="nulová",J327,0)</f>
        <v>0</v>
      </c>
      <c r="BJ327" s="18" t="s">
        <v>84</v>
      </c>
      <c r="BK327" s="189">
        <f>ROUND(I327*H327,2)</f>
        <v>0</v>
      </c>
      <c r="BL327" s="18" t="s">
        <v>195</v>
      </c>
      <c r="BM327" s="188" t="s">
        <v>2556</v>
      </c>
    </row>
    <row r="328" spans="1:65" s="2" customFormat="1" ht="28.8">
      <c r="A328" s="35"/>
      <c r="B328" s="36"/>
      <c r="C328" s="37"/>
      <c r="D328" s="190" t="s">
        <v>197</v>
      </c>
      <c r="E328" s="37"/>
      <c r="F328" s="191" t="s">
        <v>1461</v>
      </c>
      <c r="G328" s="37"/>
      <c r="H328" s="37"/>
      <c r="I328" s="192"/>
      <c r="J328" s="37"/>
      <c r="K328" s="37"/>
      <c r="L328" s="40"/>
      <c r="M328" s="193"/>
      <c r="N328" s="194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197</v>
      </c>
      <c r="AU328" s="18" t="s">
        <v>86</v>
      </c>
    </row>
    <row r="329" spans="1:65" s="2" customFormat="1" ht="10.199999999999999">
      <c r="A329" s="35"/>
      <c r="B329" s="36"/>
      <c r="C329" s="37"/>
      <c r="D329" s="195" t="s">
        <v>199</v>
      </c>
      <c r="E329" s="37"/>
      <c r="F329" s="196" t="s">
        <v>1462</v>
      </c>
      <c r="G329" s="37"/>
      <c r="H329" s="37"/>
      <c r="I329" s="192"/>
      <c r="J329" s="37"/>
      <c r="K329" s="37"/>
      <c r="L329" s="40"/>
      <c r="M329" s="193"/>
      <c r="N329" s="194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199</v>
      </c>
      <c r="AU329" s="18" t="s">
        <v>86</v>
      </c>
    </row>
    <row r="330" spans="1:65" s="13" customFormat="1" ht="10.199999999999999">
      <c r="B330" s="197"/>
      <c r="C330" s="198"/>
      <c r="D330" s="190" t="s">
        <v>201</v>
      </c>
      <c r="E330" s="199" t="s">
        <v>19</v>
      </c>
      <c r="F330" s="200" t="s">
        <v>86</v>
      </c>
      <c r="G330" s="198"/>
      <c r="H330" s="201">
        <v>2</v>
      </c>
      <c r="I330" s="202"/>
      <c r="J330" s="198"/>
      <c r="K330" s="198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201</v>
      </c>
      <c r="AU330" s="207" t="s">
        <v>86</v>
      </c>
      <c r="AV330" s="13" t="s">
        <v>86</v>
      </c>
      <c r="AW330" s="13" t="s">
        <v>37</v>
      </c>
      <c r="AX330" s="13" t="s">
        <v>84</v>
      </c>
      <c r="AY330" s="207" t="s">
        <v>189</v>
      </c>
    </row>
    <row r="331" spans="1:65" s="2" customFormat="1" ht="16.5" customHeight="1">
      <c r="A331" s="35"/>
      <c r="B331" s="36"/>
      <c r="C331" s="208" t="s">
        <v>577</v>
      </c>
      <c r="D331" s="208" t="s">
        <v>269</v>
      </c>
      <c r="E331" s="209" t="s">
        <v>1463</v>
      </c>
      <c r="F331" s="210" t="s">
        <v>1464</v>
      </c>
      <c r="G331" s="211" t="s">
        <v>194</v>
      </c>
      <c r="H331" s="212">
        <v>2</v>
      </c>
      <c r="I331" s="213"/>
      <c r="J331" s="214">
        <f>ROUND(I331*H331,2)</f>
        <v>0</v>
      </c>
      <c r="K331" s="215"/>
      <c r="L331" s="216"/>
      <c r="M331" s="217" t="s">
        <v>19</v>
      </c>
      <c r="N331" s="218" t="s">
        <v>47</v>
      </c>
      <c r="O331" s="65"/>
      <c r="P331" s="186">
        <f>O331*H331</f>
        <v>0</v>
      </c>
      <c r="Q331" s="186">
        <v>7.2000000000000005E-4</v>
      </c>
      <c r="R331" s="186">
        <f>Q331*H331</f>
        <v>1.4400000000000001E-3</v>
      </c>
      <c r="S331" s="186">
        <v>0</v>
      </c>
      <c r="T331" s="18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8" t="s">
        <v>226</v>
      </c>
      <c r="AT331" s="188" t="s">
        <v>269</v>
      </c>
      <c r="AU331" s="188" t="s">
        <v>86</v>
      </c>
      <c r="AY331" s="18" t="s">
        <v>189</v>
      </c>
      <c r="BE331" s="189">
        <f>IF(N331="základní",J331,0)</f>
        <v>0</v>
      </c>
      <c r="BF331" s="189">
        <f>IF(N331="snížená",J331,0)</f>
        <v>0</v>
      </c>
      <c r="BG331" s="189">
        <f>IF(N331="zákl. přenesená",J331,0)</f>
        <v>0</v>
      </c>
      <c r="BH331" s="189">
        <f>IF(N331="sníž. přenesená",J331,0)</f>
        <v>0</v>
      </c>
      <c r="BI331" s="189">
        <f>IF(N331="nulová",J331,0)</f>
        <v>0</v>
      </c>
      <c r="BJ331" s="18" t="s">
        <v>84</v>
      </c>
      <c r="BK331" s="189">
        <f>ROUND(I331*H331,2)</f>
        <v>0</v>
      </c>
      <c r="BL331" s="18" t="s">
        <v>195</v>
      </c>
      <c r="BM331" s="188" t="s">
        <v>2557</v>
      </c>
    </row>
    <row r="332" spans="1:65" s="2" customFormat="1" ht="10.199999999999999">
      <c r="A332" s="35"/>
      <c r="B332" s="36"/>
      <c r="C332" s="37"/>
      <c r="D332" s="190" t="s">
        <v>197</v>
      </c>
      <c r="E332" s="37"/>
      <c r="F332" s="191" t="s">
        <v>1464</v>
      </c>
      <c r="G332" s="37"/>
      <c r="H332" s="37"/>
      <c r="I332" s="192"/>
      <c r="J332" s="37"/>
      <c r="K332" s="37"/>
      <c r="L332" s="40"/>
      <c r="M332" s="193"/>
      <c r="N332" s="194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197</v>
      </c>
      <c r="AU332" s="18" t="s">
        <v>86</v>
      </c>
    </row>
    <row r="333" spans="1:65" s="2" customFormat="1" ht="24.15" customHeight="1">
      <c r="A333" s="35"/>
      <c r="B333" s="36"/>
      <c r="C333" s="176" t="s">
        <v>581</v>
      </c>
      <c r="D333" s="176" t="s">
        <v>191</v>
      </c>
      <c r="E333" s="177" t="s">
        <v>2558</v>
      </c>
      <c r="F333" s="178" t="s">
        <v>2559</v>
      </c>
      <c r="G333" s="179" t="s">
        <v>194</v>
      </c>
      <c r="H333" s="180">
        <v>1</v>
      </c>
      <c r="I333" s="181"/>
      <c r="J333" s="182">
        <f>ROUND(I333*H333,2)</f>
        <v>0</v>
      </c>
      <c r="K333" s="183"/>
      <c r="L333" s="40"/>
      <c r="M333" s="184" t="s">
        <v>19</v>
      </c>
      <c r="N333" s="185" t="s">
        <v>47</v>
      </c>
      <c r="O333" s="65"/>
      <c r="P333" s="186">
        <f>O333*H333</f>
        <v>0</v>
      </c>
      <c r="Q333" s="186">
        <v>7.2000000000000005E-4</v>
      </c>
      <c r="R333" s="186">
        <f>Q333*H333</f>
        <v>7.2000000000000005E-4</v>
      </c>
      <c r="S333" s="186">
        <v>0</v>
      </c>
      <c r="T333" s="18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8" t="s">
        <v>195</v>
      </c>
      <c r="AT333" s="188" t="s">
        <v>191</v>
      </c>
      <c r="AU333" s="188" t="s">
        <v>86</v>
      </c>
      <c r="AY333" s="18" t="s">
        <v>189</v>
      </c>
      <c r="BE333" s="189">
        <f>IF(N333="základní",J333,0)</f>
        <v>0</v>
      </c>
      <c r="BF333" s="189">
        <f>IF(N333="snížená",J333,0)</f>
        <v>0</v>
      </c>
      <c r="BG333" s="189">
        <f>IF(N333="zákl. přenesená",J333,0)</f>
        <v>0</v>
      </c>
      <c r="BH333" s="189">
        <f>IF(N333="sníž. přenesená",J333,0)</f>
        <v>0</v>
      </c>
      <c r="BI333" s="189">
        <f>IF(N333="nulová",J333,0)</f>
        <v>0</v>
      </c>
      <c r="BJ333" s="18" t="s">
        <v>84</v>
      </c>
      <c r="BK333" s="189">
        <f>ROUND(I333*H333,2)</f>
        <v>0</v>
      </c>
      <c r="BL333" s="18" t="s">
        <v>195</v>
      </c>
      <c r="BM333" s="188" t="s">
        <v>2560</v>
      </c>
    </row>
    <row r="334" spans="1:65" s="2" customFormat="1" ht="19.2">
      <c r="A334" s="35"/>
      <c r="B334" s="36"/>
      <c r="C334" s="37"/>
      <c r="D334" s="190" t="s">
        <v>197</v>
      </c>
      <c r="E334" s="37"/>
      <c r="F334" s="191" t="s">
        <v>2561</v>
      </c>
      <c r="G334" s="37"/>
      <c r="H334" s="37"/>
      <c r="I334" s="192"/>
      <c r="J334" s="37"/>
      <c r="K334" s="37"/>
      <c r="L334" s="40"/>
      <c r="M334" s="193"/>
      <c r="N334" s="194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197</v>
      </c>
      <c r="AU334" s="18" t="s">
        <v>86</v>
      </c>
    </row>
    <row r="335" spans="1:65" s="2" customFormat="1" ht="10.199999999999999">
      <c r="A335" s="35"/>
      <c r="B335" s="36"/>
      <c r="C335" s="37"/>
      <c r="D335" s="195" t="s">
        <v>199</v>
      </c>
      <c r="E335" s="37"/>
      <c r="F335" s="196" t="s">
        <v>2562</v>
      </c>
      <c r="G335" s="37"/>
      <c r="H335" s="37"/>
      <c r="I335" s="192"/>
      <c r="J335" s="37"/>
      <c r="K335" s="37"/>
      <c r="L335" s="40"/>
      <c r="M335" s="193"/>
      <c r="N335" s="194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199</v>
      </c>
      <c r="AU335" s="18" t="s">
        <v>86</v>
      </c>
    </row>
    <row r="336" spans="1:65" s="13" customFormat="1" ht="10.199999999999999">
      <c r="B336" s="197"/>
      <c r="C336" s="198"/>
      <c r="D336" s="190" t="s">
        <v>201</v>
      </c>
      <c r="E336" s="199" t="s">
        <v>19</v>
      </c>
      <c r="F336" s="200" t="s">
        <v>84</v>
      </c>
      <c r="G336" s="198"/>
      <c r="H336" s="201">
        <v>1</v>
      </c>
      <c r="I336" s="202"/>
      <c r="J336" s="198"/>
      <c r="K336" s="198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201</v>
      </c>
      <c r="AU336" s="207" t="s">
        <v>86</v>
      </c>
      <c r="AV336" s="13" t="s">
        <v>86</v>
      </c>
      <c r="AW336" s="13" t="s">
        <v>37</v>
      </c>
      <c r="AX336" s="13" t="s">
        <v>84</v>
      </c>
      <c r="AY336" s="207" t="s">
        <v>189</v>
      </c>
    </row>
    <row r="337" spans="1:65" s="2" customFormat="1" ht="16.5" customHeight="1">
      <c r="A337" s="35"/>
      <c r="B337" s="36"/>
      <c r="C337" s="208" t="s">
        <v>587</v>
      </c>
      <c r="D337" s="208" t="s">
        <v>269</v>
      </c>
      <c r="E337" s="209" t="s">
        <v>2563</v>
      </c>
      <c r="F337" s="210" t="s">
        <v>2564</v>
      </c>
      <c r="G337" s="211" t="s">
        <v>194</v>
      </c>
      <c r="H337" s="212">
        <v>1</v>
      </c>
      <c r="I337" s="213"/>
      <c r="J337" s="214">
        <f>ROUND(I337*H337,2)</f>
        <v>0</v>
      </c>
      <c r="K337" s="215"/>
      <c r="L337" s="216"/>
      <c r="M337" s="217" t="s">
        <v>19</v>
      </c>
      <c r="N337" s="218" t="s">
        <v>47</v>
      </c>
      <c r="O337" s="65"/>
      <c r="P337" s="186">
        <f>O337*H337</f>
        <v>0</v>
      </c>
      <c r="Q337" s="186">
        <v>1.0970000000000001E-2</v>
      </c>
      <c r="R337" s="186">
        <f>Q337*H337</f>
        <v>1.0970000000000001E-2</v>
      </c>
      <c r="S337" s="186">
        <v>0</v>
      </c>
      <c r="T337" s="18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8" t="s">
        <v>226</v>
      </c>
      <c r="AT337" s="188" t="s">
        <v>269</v>
      </c>
      <c r="AU337" s="188" t="s">
        <v>86</v>
      </c>
      <c r="AY337" s="18" t="s">
        <v>189</v>
      </c>
      <c r="BE337" s="189">
        <f>IF(N337="základní",J337,0)</f>
        <v>0</v>
      </c>
      <c r="BF337" s="189">
        <f>IF(N337="snížená",J337,0)</f>
        <v>0</v>
      </c>
      <c r="BG337" s="189">
        <f>IF(N337="zákl. přenesená",J337,0)</f>
        <v>0</v>
      </c>
      <c r="BH337" s="189">
        <f>IF(N337="sníž. přenesená",J337,0)</f>
        <v>0</v>
      </c>
      <c r="BI337" s="189">
        <f>IF(N337="nulová",J337,0)</f>
        <v>0</v>
      </c>
      <c r="BJ337" s="18" t="s">
        <v>84</v>
      </c>
      <c r="BK337" s="189">
        <f>ROUND(I337*H337,2)</f>
        <v>0</v>
      </c>
      <c r="BL337" s="18" t="s">
        <v>195</v>
      </c>
      <c r="BM337" s="188" t="s">
        <v>2565</v>
      </c>
    </row>
    <row r="338" spans="1:65" s="2" customFormat="1" ht="10.199999999999999">
      <c r="A338" s="35"/>
      <c r="B338" s="36"/>
      <c r="C338" s="37"/>
      <c r="D338" s="190" t="s">
        <v>197</v>
      </c>
      <c r="E338" s="37"/>
      <c r="F338" s="191" t="s">
        <v>2564</v>
      </c>
      <c r="G338" s="37"/>
      <c r="H338" s="37"/>
      <c r="I338" s="192"/>
      <c r="J338" s="37"/>
      <c r="K338" s="37"/>
      <c r="L338" s="40"/>
      <c r="M338" s="193"/>
      <c r="N338" s="194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197</v>
      </c>
      <c r="AU338" s="18" t="s">
        <v>86</v>
      </c>
    </row>
    <row r="339" spans="1:65" s="2" customFormat="1" ht="16.5" customHeight="1">
      <c r="A339" s="35"/>
      <c r="B339" s="36"/>
      <c r="C339" s="176" t="s">
        <v>591</v>
      </c>
      <c r="D339" s="176" t="s">
        <v>191</v>
      </c>
      <c r="E339" s="177" t="s">
        <v>2566</v>
      </c>
      <c r="F339" s="178" t="s">
        <v>2567</v>
      </c>
      <c r="G339" s="179" t="s">
        <v>194</v>
      </c>
      <c r="H339" s="180">
        <v>2</v>
      </c>
      <c r="I339" s="181"/>
      <c r="J339" s="182">
        <f>ROUND(I339*H339,2)</f>
        <v>0</v>
      </c>
      <c r="K339" s="183"/>
      <c r="L339" s="40"/>
      <c r="M339" s="184" t="s">
        <v>19</v>
      </c>
      <c r="N339" s="185" t="s">
        <v>47</v>
      </c>
      <c r="O339" s="65"/>
      <c r="P339" s="186">
        <f>O339*H339</f>
        <v>0</v>
      </c>
      <c r="Q339" s="186">
        <v>1.8E-3</v>
      </c>
      <c r="R339" s="186">
        <f>Q339*H339</f>
        <v>3.5999999999999999E-3</v>
      </c>
      <c r="S339" s="186">
        <v>0</v>
      </c>
      <c r="T339" s="18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8" t="s">
        <v>195</v>
      </c>
      <c r="AT339" s="188" t="s">
        <v>191</v>
      </c>
      <c r="AU339" s="188" t="s">
        <v>86</v>
      </c>
      <c r="AY339" s="18" t="s">
        <v>189</v>
      </c>
      <c r="BE339" s="189">
        <f>IF(N339="základní",J339,0)</f>
        <v>0</v>
      </c>
      <c r="BF339" s="189">
        <f>IF(N339="snížená",J339,0)</f>
        <v>0</v>
      </c>
      <c r="BG339" s="189">
        <f>IF(N339="zákl. přenesená",J339,0)</f>
        <v>0</v>
      </c>
      <c r="BH339" s="189">
        <f>IF(N339="sníž. přenesená",J339,0)</f>
        <v>0</v>
      </c>
      <c r="BI339" s="189">
        <f>IF(N339="nulová",J339,0)</f>
        <v>0</v>
      </c>
      <c r="BJ339" s="18" t="s">
        <v>84</v>
      </c>
      <c r="BK339" s="189">
        <f>ROUND(I339*H339,2)</f>
        <v>0</v>
      </c>
      <c r="BL339" s="18" t="s">
        <v>195</v>
      </c>
      <c r="BM339" s="188" t="s">
        <v>2568</v>
      </c>
    </row>
    <row r="340" spans="1:65" s="2" customFormat="1" ht="19.2">
      <c r="A340" s="35"/>
      <c r="B340" s="36"/>
      <c r="C340" s="37"/>
      <c r="D340" s="190" t="s">
        <v>197</v>
      </c>
      <c r="E340" s="37"/>
      <c r="F340" s="191" t="s">
        <v>2569</v>
      </c>
      <c r="G340" s="37"/>
      <c r="H340" s="37"/>
      <c r="I340" s="192"/>
      <c r="J340" s="37"/>
      <c r="K340" s="37"/>
      <c r="L340" s="40"/>
      <c r="M340" s="193"/>
      <c r="N340" s="194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197</v>
      </c>
      <c r="AU340" s="18" t="s">
        <v>86</v>
      </c>
    </row>
    <row r="341" spans="1:65" s="2" customFormat="1" ht="10.199999999999999">
      <c r="A341" s="35"/>
      <c r="B341" s="36"/>
      <c r="C341" s="37"/>
      <c r="D341" s="195" t="s">
        <v>199</v>
      </c>
      <c r="E341" s="37"/>
      <c r="F341" s="196" t="s">
        <v>2570</v>
      </c>
      <c r="G341" s="37"/>
      <c r="H341" s="37"/>
      <c r="I341" s="192"/>
      <c r="J341" s="37"/>
      <c r="K341" s="37"/>
      <c r="L341" s="40"/>
      <c r="M341" s="193"/>
      <c r="N341" s="194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199</v>
      </c>
      <c r="AU341" s="18" t="s">
        <v>86</v>
      </c>
    </row>
    <row r="342" spans="1:65" s="13" customFormat="1" ht="10.199999999999999">
      <c r="B342" s="197"/>
      <c r="C342" s="198"/>
      <c r="D342" s="190" t="s">
        <v>201</v>
      </c>
      <c r="E342" s="199" t="s">
        <v>19</v>
      </c>
      <c r="F342" s="200" t="s">
        <v>1202</v>
      </c>
      <c r="G342" s="198"/>
      <c r="H342" s="201">
        <v>2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201</v>
      </c>
      <c r="AU342" s="207" t="s">
        <v>86</v>
      </c>
      <c r="AV342" s="13" t="s">
        <v>86</v>
      </c>
      <c r="AW342" s="13" t="s">
        <v>37</v>
      </c>
      <c r="AX342" s="13" t="s">
        <v>84</v>
      </c>
      <c r="AY342" s="207" t="s">
        <v>189</v>
      </c>
    </row>
    <row r="343" spans="1:65" s="2" customFormat="1" ht="24.15" customHeight="1">
      <c r="A343" s="35"/>
      <c r="B343" s="36"/>
      <c r="C343" s="208" t="s">
        <v>595</v>
      </c>
      <c r="D343" s="208" t="s">
        <v>269</v>
      </c>
      <c r="E343" s="209" t="s">
        <v>2571</v>
      </c>
      <c r="F343" s="210" t="s">
        <v>2572</v>
      </c>
      <c r="G343" s="211" t="s">
        <v>194</v>
      </c>
      <c r="H343" s="212">
        <v>1</v>
      </c>
      <c r="I343" s="213"/>
      <c r="J343" s="214">
        <f>ROUND(I343*H343,2)</f>
        <v>0</v>
      </c>
      <c r="K343" s="215"/>
      <c r="L343" s="216"/>
      <c r="M343" s="217" t="s">
        <v>19</v>
      </c>
      <c r="N343" s="218" t="s">
        <v>47</v>
      </c>
      <c r="O343" s="65"/>
      <c r="P343" s="186">
        <f>O343*H343</f>
        <v>0</v>
      </c>
      <c r="Q343" s="186">
        <v>1.4E-2</v>
      </c>
      <c r="R343" s="186">
        <f>Q343*H343</f>
        <v>1.4E-2</v>
      </c>
      <c r="S343" s="186">
        <v>0</v>
      </c>
      <c r="T343" s="18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8" t="s">
        <v>226</v>
      </c>
      <c r="AT343" s="188" t="s">
        <v>269</v>
      </c>
      <c r="AU343" s="188" t="s">
        <v>86</v>
      </c>
      <c r="AY343" s="18" t="s">
        <v>189</v>
      </c>
      <c r="BE343" s="189">
        <f>IF(N343="základní",J343,0)</f>
        <v>0</v>
      </c>
      <c r="BF343" s="189">
        <f>IF(N343="snížená",J343,0)</f>
        <v>0</v>
      </c>
      <c r="BG343" s="189">
        <f>IF(N343="zákl. přenesená",J343,0)</f>
        <v>0</v>
      </c>
      <c r="BH343" s="189">
        <f>IF(N343="sníž. přenesená",J343,0)</f>
        <v>0</v>
      </c>
      <c r="BI343" s="189">
        <f>IF(N343="nulová",J343,0)</f>
        <v>0</v>
      </c>
      <c r="BJ343" s="18" t="s">
        <v>84</v>
      </c>
      <c r="BK343" s="189">
        <f>ROUND(I343*H343,2)</f>
        <v>0</v>
      </c>
      <c r="BL343" s="18" t="s">
        <v>195</v>
      </c>
      <c r="BM343" s="188" t="s">
        <v>2573</v>
      </c>
    </row>
    <row r="344" spans="1:65" s="2" customFormat="1" ht="19.2">
      <c r="A344" s="35"/>
      <c r="B344" s="36"/>
      <c r="C344" s="37"/>
      <c r="D344" s="190" t="s">
        <v>197</v>
      </c>
      <c r="E344" s="37"/>
      <c r="F344" s="191" t="s">
        <v>2572</v>
      </c>
      <c r="G344" s="37"/>
      <c r="H344" s="37"/>
      <c r="I344" s="192"/>
      <c r="J344" s="37"/>
      <c r="K344" s="37"/>
      <c r="L344" s="40"/>
      <c r="M344" s="193"/>
      <c r="N344" s="194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197</v>
      </c>
      <c r="AU344" s="18" t="s">
        <v>86</v>
      </c>
    </row>
    <row r="345" spans="1:65" s="13" customFormat="1" ht="10.199999999999999">
      <c r="B345" s="197"/>
      <c r="C345" s="198"/>
      <c r="D345" s="190" t="s">
        <v>201</v>
      </c>
      <c r="E345" s="199" t="s">
        <v>19</v>
      </c>
      <c r="F345" s="200" t="s">
        <v>84</v>
      </c>
      <c r="G345" s="198"/>
      <c r="H345" s="201">
        <v>1</v>
      </c>
      <c r="I345" s="202"/>
      <c r="J345" s="198"/>
      <c r="K345" s="198"/>
      <c r="L345" s="203"/>
      <c r="M345" s="204"/>
      <c r="N345" s="205"/>
      <c r="O345" s="205"/>
      <c r="P345" s="205"/>
      <c r="Q345" s="205"/>
      <c r="R345" s="205"/>
      <c r="S345" s="205"/>
      <c r="T345" s="206"/>
      <c r="AT345" s="207" t="s">
        <v>201</v>
      </c>
      <c r="AU345" s="207" t="s">
        <v>86</v>
      </c>
      <c r="AV345" s="13" t="s">
        <v>86</v>
      </c>
      <c r="AW345" s="13" t="s">
        <v>37</v>
      </c>
      <c r="AX345" s="13" t="s">
        <v>84</v>
      </c>
      <c r="AY345" s="207" t="s">
        <v>189</v>
      </c>
    </row>
    <row r="346" spans="1:65" s="2" customFormat="1" ht="24.15" customHeight="1">
      <c r="A346" s="35"/>
      <c r="B346" s="36"/>
      <c r="C346" s="208" t="s">
        <v>601</v>
      </c>
      <c r="D346" s="208" t="s">
        <v>269</v>
      </c>
      <c r="E346" s="209" t="s">
        <v>2574</v>
      </c>
      <c r="F346" s="210" t="s">
        <v>2575</v>
      </c>
      <c r="G346" s="211" t="s">
        <v>194</v>
      </c>
      <c r="H346" s="212">
        <v>1</v>
      </c>
      <c r="I346" s="213"/>
      <c r="J346" s="214">
        <f>ROUND(I346*H346,2)</f>
        <v>0</v>
      </c>
      <c r="K346" s="215"/>
      <c r="L346" s="216"/>
      <c r="M346" s="217" t="s">
        <v>19</v>
      </c>
      <c r="N346" s="218" t="s">
        <v>47</v>
      </c>
      <c r="O346" s="65"/>
      <c r="P346" s="186">
        <f>O346*H346</f>
        <v>0</v>
      </c>
      <c r="Q346" s="186">
        <v>1.4E-2</v>
      </c>
      <c r="R346" s="186">
        <f>Q346*H346</f>
        <v>1.4E-2</v>
      </c>
      <c r="S346" s="186">
        <v>0</v>
      </c>
      <c r="T346" s="187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8" t="s">
        <v>226</v>
      </c>
      <c r="AT346" s="188" t="s">
        <v>269</v>
      </c>
      <c r="AU346" s="188" t="s">
        <v>86</v>
      </c>
      <c r="AY346" s="18" t="s">
        <v>189</v>
      </c>
      <c r="BE346" s="189">
        <f>IF(N346="základní",J346,0)</f>
        <v>0</v>
      </c>
      <c r="BF346" s="189">
        <f>IF(N346="snížená",J346,0)</f>
        <v>0</v>
      </c>
      <c r="BG346" s="189">
        <f>IF(N346="zákl. přenesená",J346,0)</f>
        <v>0</v>
      </c>
      <c r="BH346" s="189">
        <f>IF(N346="sníž. přenesená",J346,0)</f>
        <v>0</v>
      </c>
      <c r="BI346" s="189">
        <f>IF(N346="nulová",J346,0)</f>
        <v>0</v>
      </c>
      <c r="BJ346" s="18" t="s">
        <v>84</v>
      </c>
      <c r="BK346" s="189">
        <f>ROUND(I346*H346,2)</f>
        <v>0</v>
      </c>
      <c r="BL346" s="18" t="s">
        <v>195</v>
      </c>
      <c r="BM346" s="188" t="s">
        <v>2576</v>
      </c>
    </row>
    <row r="347" spans="1:65" s="2" customFormat="1" ht="10.199999999999999">
      <c r="A347" s="35"/>
      <c r="B347" s="36"/>
      <c r="C347" s="37"/>
      <c r="D347" s="190" t="s">
        <v>197</v>
      </c>
      <c r="E347" s="37"/>
      <c r="F347" s="191" t="s">
        <v>2575</v>
      </c>
      <c r="G347" s="37"/>
      <c r="H347" s="37"/>
      <c r="I347" s="192"/>
      <c r="J347" s="37"/>
      <c r="K347" s="37"/>
      <c r="L347" s="40"/>
      <c r="M347" s="193"/>
      <c r="N347" s="194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197</v>
      </c>
      <c r="AU347" s="18" t="s">
        <v>86</v>
      </c>
    </row>
    <row r="348" spans="1:65" s="13" customFormat="1" ht="10.199999999999999">
      <c r="B348" s="197"/>
      <c r="C348" s="198"/>
      <c r="D348" s="190" t="s">
        <v>201</v>
      </c>
      <c r="E348" s="199" t="s">
        <v>19</v>
      </c>
      <c r="F348" s="200" t="s">
        <v>84</v>
      </c>
      <c r="G348" s="198"/>
      <c r="H348" s="201">
        <v>1</v>
      </c>
      <c r="I348" s="202"/>
      <c r="J348" s="198"/>
      <c r="K348" s="198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201</v>
      </c>
      <c r="AU348" s="207" t="s">
        <v>86</v>
      </c>
      <c r="AV348" s="13" t="s">
        <v>86</v>
      </c>
      <c r="AW348" s="13" t="s">
        <v>37</v>
      </c>
      <c r="AX348" s="13" t="s">
        <v>84</v>
      </c>
      <c r="AY348" s="207" t="s">
        <v>189</v>
      </c>
    </row>
    <row r="349" spans="1:65" s="2" customFormat="1" ht="16.5" customHeight="1">
      <c r="A349" s="35"/>
      <c r="B349" s="36"/>
      <c r="C349" s="176" t="s">
        <v>605</v>
      </c>
      <c r="D349" s="176" t="s">
        <v>191</v>
      </c>
      <c r="E349" s="177" t="s">
        <v>2577</v>
      </c>
      <c r="F349" s="178" t="s">
        <v>2578</v>
      </c>
      <c r="G349" s="179" t="s">
        <v>194</v>
      </c>
      <c r="H349" s="180">
        <v>1</v>
      </c>
      <c r="I349" s="181"/>
      <c r="J349" s="182">
        <f>ROUND(I349*H349,2)</f>
        <v>0</v>
      </c>
      <c r="K349" s="183"/>
      <c r="L349" s="40"/>
      <c r="M349" s="184" t="s">
        <v>19</v>
      </c>
      <c r="N349" s="185" t="s">
        <v>47</v>
      </c>
      <c r="O349" s="65"/>
      <c r="P349" s="186">
        <f>O349*H349</f>
        <v>0</v>
      </c>
      <c r="Q349" s="186">
        <v>7.2000000000000005E-4</v>
      </c>
      <c r="R349" s="186">
        <f>Q349*H349</f>
        <v>7.2000000000000005E-4</v>
      </c>
      <c r="S349" s="186">
        <v>0</v>
      </c>
      <c r="T349" s="18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8" t="s">
        <v>195</v>
      </c>
      <c r="AT349" s="188" t="s">
        <v>191</v>
      </c>
      <c r="AU349" s="188" t="s">
        <v>86</v>
      </c>
      <c r="AY349" s="18" t="s">
        <v>189</v>
      </c>
      <c r="BE349" s="189">
        <f>IF(N349="základní",J349,0)</f>
        <v>0</v>
      </c>
      <c r="BF349" s="189">
        <f>IF(N349="snížená",J349,0)</f>
        <v>0</v>
      </c>
      <c r="BG349" s="189">
        <f>IF(N349="zákl. přenesená",J349,0)</f>
        <v>0</v>
      </c>
      <c r="BH349" s="189">
        <f>IF(N349="sníž. přenesená",J349,0)</f>
        <v>0</v>
      </c>
      <c r="BI349" s="189">
        <f>IF(N349="nulová",J349,0)</f>
        <v>0</v>
      </c>
      <c r="BJ349" s="18" t="s">
        <v>84</v>
      </c>
      <c r="BK349" s="189">
        <f>ROUND(I349*H349,2)</f>
        <v>0</v>
      </c>
      <c r="BL349" s="18" t="s">
        <v>195</v>
      </c>
      <c r="BM349" s="188" t="s">
        <v>2579</v>
      </c>
    </row>
    <row r="350" spans="1:65" s="2" customFormat="1" ht="19.2">
      <c r="A350" s="35"/>
      <c r="B350" s="36"/>
      <c r="C350" s="37"/>
      <c r="D350" s="190" t="s">
        <v>197</v>
      </c>
      <c r="E350" s="37"/>
      <c r="F350" s="191" t="s">
        <v>2580</v>
      </c>
      <c r="G350" s="37"/>
      <c r="H350" s="37"/>
      <c r="I350" s="192"/>
      <c r="J350" s="37"/>
      <c r="K350" s="37"/>
      <c r="L350" s="40"/>
      <c r="M350" s="193"/>
      <c r="N350" s="194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197</v>
      </c>
      <c r="AU350" s="18" t="s">
        <v>86</v>
      </c>
    </row>
    <row r="351" spans="1:65" s="2" customFormat="1" ht="10.199999999999999">
      <c r="A351" s="35"/>
      <c r="B351" s="36"/>
      <c r="C351" s="37"/>
      <c r="D351" s="195" t="s">
        <v>199</v>
      </c>
      <c r="E351" s="37"/>
      <c r="F351" s="196" t="s">
        <v>2581</v>
      </c>
      <c r="G351" s="37"/>
      <c r="H351" s="37"/>
      <c r="I351" s="192"/>
      <c r="J351" s="37"/>
      <c r="K351" s="37"/>
      <c r="L351" s="40"/>
      <c r="M351" s="193"/>
      <c r="N351" s="194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199</v>
      </c>
      <c r="AU351" s="18" t="s">
        <v>86</v>
      </c>
    </row>
    <row r="352" spans="1:65" s="13" customFormat="1" ht="10.199999999999999">
      <c r="B352" s="197"/>
      <c r="C352" s="198"/>
      <c r="D352" s="190" t="s">
        <v>201</v>
      </c>
      <c r="E352" s="199" t="s">
        <v>19</v>
      </c>
      <c r="F352" s="200" t="s">
        <v>84</v>
      </c>
      <c r="G352" s="198"/>
      <c r="H352" s="201">
        <v>1</v>
      </c>
      <c r="I352" s="202"/>
      <c r="J352" s="198"/>
      <c r="K352" s="198"/>
      <c r="L352" s="203"/>
      <c r="M352" s="204"/>
      <c r="N352" s="205"/>
      <c r="O352" s="205"/>
      <c r="P352" s="205"/>
      <c r="Q352" s="205"/>
      <c r="R352" s="205"/>
      <c r="S352" s="205"/>
      <c r="T352" s="206"/>
      <c r="AT352" s="207" t="s">
        <v>201</v>
      </c>
      <c r="AU352" s="207" t="s">
        <v>86</v>
      </c>
      <c r="AV352" s="13" t="s">
        <v>86</v>
      </c>
      <c r="AW352" s="13" t="s">
        <v>37</v>
      </c>
      <c r="AX352" s="13" t="s">
        <v>84</v>
      </c>
      <c r="AY352" s="207" t="s">
        <v>189</v>
      </c>
    </row>
    <row r="353" spans="1:65" s="2" customFormat="1" ht="24.15" customHeight="1">
      <c r="A353" s="35"/>
      <c r="B353" s="36"/>
      <c r="C353" s="208" t="s">
        <v>609</v>
      </c>
      <c r="D353" s="208" t="s">
        <v>269</v>
      </c>
      <c r="E353" s="209" t="s">
        <v>2582</v>
      </c>
      <c r="F353" s="210" t="s">
        <v>2583</v>
      </c>
      <c r="G353" s="211" t="s">
        <v>194</v>
      </c>
      <c r="H353" s="212">
        <v>1</v>
      </c>
      <c r="I353" s="213"/>
      <c r="J353" s="214">
        <f>ROUND(I353*H353,2)</f>
        <v>0</v>
      </c>
      <c r="K353" s="215"/>
      <c r="L353" s="216"/>
      <c r="M353" s="217" t="s">
        <v>19</v>
      </c>
      <c r="N353" s="218" t="s">
        <v>47</v>
      </c>
      <c r="O353" s="65"/>
      <c r="P353" s="186">
        <f>O353*H353</f>
        <v>0</v>
      </c>
      <c r="Q353" s="186">
        <v>1.0999999999999999E-2</v>
      </c>
      <c r="R353" s="186">
        <f>Q353*H353</f>
        <v>1.0999999999999999E-2</v>
      </c>
      <c r="S353" s="186">
        <v>0</v>
      </c>
      <c r="T353" s="18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8" t="s">
        <v>226</v>
      </c>
      <c r="AT353" s="188" t="s">
        <v>269</v>
      </c>
      <c r="AU353" s="188" t="s">
        <v>86</v>
      </c>
      <c r="AY353" s="18" t="s">
        <v>189</v>
      </c>
      <c r="BE353" s="189">
        <f>IF(N353="základní",J353,0)</f>
        <v>0</v>
      </c>
      <c r="BF353" s="189">
        <f>IF(N353="snížená",J353,0)</f>
        <v>0</v>
      </c>
      <c r="BG353" s="189">
        <f>IF(N353="zákl. přenesená",J353,0)</f>
        <v>0</v>
      </c>
      <c r="BH353" s="189">
        <f>IF(N353="sníž. přenesená",J353,0)</f>
        <v>0</v>
      </c>
      <c r="BI353" s="189">
        <f>IF(N353="nulová",J353,0)</f>
        <v>0</v>
      </c>
      <c r="BJ353" s="18" t="s">
        <v>84</v>
      </c>
      <c r="BK353" s="189">
        <f>ROUND(I353*H353,2)</f>
        <v>0</v>
      </c>
      <c r="BL353" s="18" t="s">
        <v>195</v>
      </c>
      <c r="BM353" s="188" t="s">
        <v>2584</v>
      </c>
    </row>
    <row r="354" spans="1:65" s="2" customFormat="1" ht="19.2">
      <c r="A354" s="35"/>
      <c r="B354" s="36"/>
      <c r="C354" s="37"/>
      <c r="D354" s="190" t="s">
        <v>197</v>
      </c>
      <c r="E354" s="37"/>
      <c r="F354" s="191" t="s">
        <v>2583</v>
      </c>
      <c r="G354" s="37"/>
      <c r="H354" s="37"/>
      <c r="I354" s="192"/>
      <c r="J354" s="37"/>
      <c r="K354" s="37"/>
      <c r="L354" s="40"/>
      <c r="M354" s="193"/>
      <c r="N354" s="194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197</v>
      </c>
      <c r="AU354" s="18" t="s">
        <v>86</v>
      </c>
    </row>
    <row r="355" spans="1:65" s="2" customFormat="1" ht="21.75" customHeight="1">
      <c r="A355" s="35"/>
      <c r="B355" s="36"/>
      <c r="C355" s="176" t="s">
        <v>615</v>
      </c>
      <c r="D355" s="176" t="s">
        <v>191</v>
      </c>
      <c r="E355" s="177" t="s">
        <v>554</v>
      </c>
      <c r="F355" s="178" t="s">
        <v>555</v>
      </c>
      <c r="G355" s="179" t="s">
        <v>194</v>
      </c>
      <c r="H355" s="180">
        <v>1</v>
      </c>
      <c r="I355" s="181"/>
      <c r="J355" s="182">
        <f>ROUND(I355*H355,2)</f>
        <v>0</v>
      </c>
      <c r="K355" s="183"/>
      <c r="L355" s="40"/>
      <c r="M355" s="184" t="s">
        <v>19</v>
      </c>
      <c r="N355" s="185" t="s">
        <v>47</v>
      </c>
      <c r="O355" s="65"/>
      <c r="P355" s="186">
        <f>O355*H355</f>
        <v>0</v>
      </c>
      <c r="Q355" s="186">
        <v>1.6199999999999999E-3</v>
      </c>
      <c r="R355" s="186">
        <f>Q355*H355</f>
        <v>1.6199999999999999E-3</v>
      </c>
      <c r="S355" s="186">
        <v>0</v>
      </c>
      <c r="T355" s="187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8" t="s">
        <v>195</v>
      </c>
      <c r="AT355" s="188" t="s">
        <v>191</v>
      </c>
      <c r="AU355" s="188" t="s">
        <v>86</v>
      </c>
      <c r="AY355" s="18" t="s">
        <v>189</v>
      </c>
      <c r="BE355" s="189">
        <f>IF(N355="základní",J355,0)</f>
        <v>0</v>
      </c>
      <c r="BF355" s="189">
        <f>IF(N355="snížená",J355,0)</f>
        <v>0</v>
      </c>
      <c r="BG355" s="189">
        <f>IF(N355="zákl. přenesená",J355,0)</f>
        <v>0</v>
      </c>
      <c r="BH355" s="189">
        <f>IF(N355="sníž. přenesená",J355,0)</f>
        <v>0</v>
      </c>
      <c r="BI355" s="189">
        <f>IF(N355="nulová",J355,0)</f>
        <v>0</v>
      </c>
      <c r="BJ355" s="18" t="s">
        <v>84</v>
      </c>
      <c r="BK355" s="189">
        <f>ROUND(I355*H355,2)</f>
        <v>0</v>
      </c>
      <c r="BL355" s="18" t="s">
        <v>195</v>
      </c>
      <c r="BM355" s="188" t="s">
        <v>2585</v>
      </c>
    </row>
    <row r="356" spans="1:65" s="2" customFormat="1" ht="28.8">
      <c r="A356" s="35"/>
      <c r="B356" s="36"/>
      <c r="C356" s="37"/>
      <c r="D356" s="190" t="s">
        <v>197</v>
      </c>
      <c r="E356" s="37"/>
      <c r="F356" s="191" t="s">
        <v>557</v>
      </c>
      <c r="G356" s="37"/>
      <c r="H356" s="37"/>
      <c r="I356" s="192"/>
      <c r="J356" s="37"/>
      <c r="K356" s="37"/>
      <c r="L356" s="40"/>
      <c r="M356" s="193"/>
      <c r="N356" s="194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197</v>
      </c>
      <c r="AU356" s="18" t="s">
        <v>86</v>
      </c>
    </row>
    <row r="357" spans="1:65" s="2" customFormat="1" ht="10.199999999999999">
      <c r="A357" s="35"/>
      <c r="B357" s="36"/>
      <c r="C357" s="37"/>
      <c r="D357" s="195" t="s">
        <v>199</v>
      </c>
      <c r="E357" s="37"/>
      <c r="F357" s="196" t="s">
        <v>558</v>
      </c>
      <c r="G357" s="37"/>
      <c r="H357" s="37"/>
      <c r="I357" s="192"/>
      <c r="J357" s="37"/>
      <c r="K357" s="37"/>
      <c r="L357" s="40"/>
      <c r="M357" s="193"/>
      <c r="N357" s="194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199</v>
      </c>
      <c r="AU357" s="18" t="s">
        <v>86</v>
      </c>
    </row>
    <row r="358" spans="1:65" s="13" customFormat="1" ht="10.199999999999999">
      <c r="B358" s="197"/>
      <c r="C358" s="198"/>
      <c r="D358" s="190" t="s">
        <v>201</v>
      </c>
      <c r="E358" s="199" t="s">
        <v>19</v>
      </c>
      <c r="F358" s="200" t="s">
        <v>84</v>
      </c>
      <c r="G358" s="198"/>
      <c r="H358" s="201">
        <v>1</v>
      </c>
      <c r="I358" s="202"/>
      <c r="J358" s="198"/>
      <c r="K358" s="198"/>
      <c r="L358" s="203"/>
      <c r="M358" s="204"/>
      <c r="N358" s="205"/>
      <c r="O358" s="205"/>
      <c r="P358" s="205"/>
      <c r="Q358" s="205"/>
      <c r="R358" s="205"/>
      <c r="S358" s="205"/>
      <c r="T358" s="206"/>
      <c r="AT358" s="207" t="s">
        <v>201</v>
      </c>
      <c r="AU358" s="207" t="s">
        <v>86</v>
      </c>
      <c r="AV358" s="13" t="s">
        <v>86</v>
      </c>
      <c r="AW358" s="13" t="s">
        <v>37</v>
      </c>
      <c r="AX358" s="13" t="s">
        <v>84</v>
      </c>
      <c r="AY358" s="207" t="s">
        <v>189</v>
      </c>
    </row>
    <row r="359" spans="1:65" s="2" customFormat="1" ht="21.75" customHeight="1">
      <c r="A359" s="35"/>
      <c r="B359" s="36"/>
      <c r="C359" s="208" t="s">
        <v>620</v>
      </c>
      <c r="D359" s="208" t="s">
        <v>269</v>
      </c>
      <c r="E359" s="209" t="s">
        <v>1790</v>
      </c>
      <c r="F359" s="210" t="s">
        <v>1791</v>
      </c>
      <c r="G359" s="211" t="s">
        <v>194</v>
      </c>
      <c r="H359" s="212">
        <v>1</v>
      </c>
      <c r="I359" s="213"/>
      <c r="J359" s="214">
        <f>ROUND(I359*H359,2)</f>
        <v>0</v>
      </c>
      <c r="K359" s="215"/>
      <c r="L359" s="216"/>
      <c r="M359" s="217" t="s">
        <v>19</v>
      </c>
      <c r="N359" s="218" t="s">
        <v>47</v>
      </c>
      <c r="O359" s="65"/>
      <c r="P359" s="186">
        <f>O359*H359</f>
        <v>0</v>
      </c>
      <c r="Q359" s="186">
        <v>3.5000000000000001E-3</v>
      </c>
      <c r="R359" s="186">
        <f>Q359*H359</f>
        <v>3.5000000000000001E-3</v>
      </c>
      <c r="S359" s="186">
        <v>0</v>
      </c>
      <c r="T359" s="18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8" t="s">
        <v>226</v>
      </c>
      <c r="AT359" s="188" t="s">
        <v>269</v>
      </c>
      <c r="AU359" s="188" t="s">
        <v>86</v>
      </c>
      <c r="AY359" s="18" t="s">
        <v>189</v>
      </c>
      <c r="BE359" s="189">
        <f>IF(N359="základní",J359,0)</f>
        <v>0</v>
      </c>
      <c r="BF359" s="189">
        <f>IF(N359="snížená",J359,0)</f>
        <v>0</v>
      </c>
      <c r="BG359" s="189">
        <f>IF(N359="zákl. přenesená",J359,0)</f>
        <v>0</v>
      </c>
      <c r="BH359" s="189">
        <f>IF(N359="sníž. přenesená",J359,0)</f>
        <v>0</v>
      </c>
      <c r="BI359" s="189">
        <f>IF(N359="nulová",J359,0)</f>
        <v>0</v>
      </c>
      <c r="BJ359" s="18" t="s">
        <v>84</v>
      </c>
      <c r="BK359" s="189">
        <f>ROUND(I359*H359,2)</f>
        <v>0</v>
      </c>
      <c r="BL359" s="18" t="s">
        <v>195</v>
      </c>
      <c r="BM359" s="188" t="s">
        <v>2586</v>
      </c>
    </row>
    <row r="360" spans="1:65" s="2" customFormat="1" ht="10.199999999999999">
      <c r="A360" s="35"/>
      <c r="B360" s="36"/>
      <c r="C360" s="37"/>
      <c r="D360" s="190" t="s">
        <v>197</v>
      </c>
      <c r="E360" s="37"/>
      <c r="F360" s="191" t="s">
        <v>1791</v>
      </c>
      <c r="G360" s="37"/>
      <c r="H360" s="37"/>
      <c r="I360" s="192"/>
      <c r="J360" s="37"/>
      <c r="K360" s="37"/>
      <c r="L360" s="40"/>
      <c r="M360" s="193"/>
      <c r="N360" s="194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197</v>
      </c>
      <c r="AU360" s="18" t="s">
        <v>86</v>
      </c>
    </row>
    <row r="361" spans="1:65" s="2" customFormat="1" ht="24.15" customHeight="1">
      <c r="A361" s="35"/>
      <c r="B361" s="36"/>
      <c r="C361" s="208" t="s">
        <v>627</v>
      </c>
      <c r="D361" s="208" t="s">
        <v>269</v>
      </c>
      <c r="E361" s="209" t="s">
        <v>2587</v>
      </c>
      <c r="F361" s="210" t="s">
        <v>2588</v>
      </c>
      <c r="G361" s="211" t="s">
        <v>194</v>
      </c>
      <c r="H361" s="212">
        <v>1</v>
      </c>
      <c r="I361" s="213"/>
      <c r="J361" s="214">
        <f>ROUND(I361*H361,2)</f>
        <v>0</v>
      </c>
      <c r="K361" s="215"/>
      <c r="L361" s="216"/>
      <c r="M361" s="217" t="s">
        <v>19</v>
      </c>
      <c r="N361" s="218" t="s">
        <v>47</v>
      </c>
      <c r="O361" s="65"/>
      <c r="P361" s="186">
        <f>O361*H361</f>
        <v>0</v>
      </c>
      <c r="Q361" s="186">
        <v>1.555E-2</v>
      </c>
      <c r="R361" s="186">
        <f>Q361*H361</f>
        <v>1.555E-2</v>
      </c>
      <c r="S361" s="186">
        <v>0</v>
      </c>
      <c r="T361" s="18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8" t="s">
        <v>226</v>
      </c>
      <c r="AT361" s="188" t="s">
        <v>269</v>
      </c>
      <c r="AU361" s="188" t="s">
        <v>86</v>
      </c>
      <c r="AY361" s="18" t="s">
        <v>189</v>
      </c>
      <c r="BE361" s="189">
        <f>IF(N361="základní",J361,0)</f>
        <v>0</v>
      </c>
      <c r="BF361" s="189">
        <f>IF(N361="snížená",J361,0)</f>
        <v>0</v>
      </c>
      <c r="BG361" s="189">
        <f>IF(N361="zákl. přenesená",J361,0)</f>
        <v>0</v>
      </c>
      <c r="BH361" s="189">
        <f>IF(N361="sníž. přenesená",J361,0)</f>
        <v>0</v>
      </c>
      <c r="BI361" s="189">
        <f>IF(N361="nulová",J361,0)</f>
        <v>0</v>
      </c>
      <c r="BJ361" s="18" t="s">
        <v>84</v>
      </c>
      <c r="BK361" s="189">
        <f>ROUND(I361*H361,2)</f>
        <v>0</v>
      </c>
      <c r="BL361" s="18" t="s">
        <v>195</v>
      </c>
      <c r="BM361" s="188" t="s">
        <v>2589</v>
      </c>
    </row>
    <row r="362" spans="1:65" s="2" customFormat="1" ht="10.199999999999999">
      <c r="A362" s="35"/>
      <c r="B362" s="36"/>
      <c r="C362" s="37"/>
      <c r="D362" s="190" t="s">
        <v>197</v>
      </c>
      <c r="E362" s="37"/>
      <c r="F362" s="191" t="s">
        <v>2588</v>
      </c>
      <c r="G362" s="37"/>
      <c r="H362" s="37"/>
      <c r="I362" s="192"/>
      <c r="J362" s="37"/>
      <c r="K362" s="37"/>
      <c r="L362" s="40"/>
      <c r="M362" s="193"/>
      <c r="N362" s="194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197</v>
      </c>
      <c r="AU362" s="18" t="s">
        <v>86</v>
      </c>
    </row>
    <row r="363" spans="1:65" s="13" customFormat="1" ht="10.199999999999999">
      <c r="B363" s="197"/>
      <c r="C363" s="198"/>
      <c r="D363" s="190" t="s">
        <v>201</v>
      </c>
      <c r="E363" s="199" t="s">
        <v>19</v>
      </c>
      <c r="F363" s="200" t="s">
        <v>84</v>
      </c>
      <c r="G363" s="198"/>
      <c r="H363" s="201">
        <v>1</v>
      </c>
      <c r="I363" s="202"/>
      <c r="J363" s="198"/>
      <c r="K363" s="198"/>
      <c r="L363" s="203"/>
      <c r="M363" s="204"/>
      <c r="N363" s="205"/>
      <c r="O363" s="205"/>
      <c r="P363" s="205"/>
      <c r="Q363" s="205"/>
      <c r="R363" s="205"/>
      <c r="S363" s="205"/>
      <c r="T363" s="206"/>
      <c r="AT363" s="207" t="s">
        <v>201</v>
      </c>
      <c r="AU363" s="207" t="s">
        <v>86</v>
      </c>
      <c r="AV363" s="13" t="s">
        <v>86</v>
      </c>
      <c r="AW363" s="13" t="s">
        <v>37</v>
      </c>
      <c r="AX363" s="13" t="s">
        <v>84</v>
      </c>
      <c r="AY363" s="207" t="s">
        <v>189</v>
      </c>
    </row>
    <row r="364" spans="1:65" s="2" customFormat="1" ht="24.15" customHeight="1">
      <c r="A364" s="35"/>
      <c r="B364" s="36"/>
      <c r="C364" s="176" t="s">
        <v>632</v>
      </c>
      <c r="D364" s="176" t="s">
        <v>191</v>
      </c>
      <c r="E364" s="177" t="s">
        <v>2590</v>
      </c>
      <c r="F364" s="178" t="s">
        <v>2591</v>
      </c>
      <c r="G364" s="179" t="s">
        <v>194</v>
      </c>
      <c r="H364" s="180">
        <v>3</v>
      </c>
      <c r="I364" s="181"/>
      <c r="J364" s="182">
        <f>ROUND(I364*H364,2)</f>
        <v>0</v>
      </c>
      <c r="K364" s="183"/>
      <c r="L364" s="40"/>
      <c r="M364" s="184" t="s">
        <v>19</v>
      </c>
      <c r="N364" s="185" t="s">
        <v>47</v>
      </c>
      <c r="O364" s="65"/>
      <c r="P364" s="186">
        <f>O364*H364</f>
        <v>0</v>
      </c>
      <c r="Q364" s="186">
        <v>1.6199999999999999E-3</v>
      </c>
      <c r="R364" s="186">
        <f>Q364*H364</f>
        <v>4.8599999999999997E-3</v>
      </c>
      <c r="S364" s="186">
        <v>0</v>
      </c>
      <c r="T364" s="187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88" t="s">
        <v>195</v>
      </c>
      <c r="AT364" s="188" t="s">
        <v>191</v>
      </c>
      <c r="AU364" s="188" t="s">
        <v>86</v>
      </c>
      <c r="AY364" s="18" t="s">
        <v>189</v>
      </c>
      <c r="BE364" s="189">
        <f>IF(N364="základní",J364,0)</f>
        <v>0</v>
      </c>
      <c r="BF364" s="189">
        <f>IF(N364="snížená",J364,0)</f>
        <v>0</v>
      </c>
      <c r="BG364" s="189">
        <f>IF(N364="zákl. přenesená",J364,0)</f>
        <v>0</v>
      </c>
      <c r="BH364" s="189">
        <f>IF(N364="sníž. přenesená",J364,0)</f>
        <v>0</v>
      </c>
      <c r="BI364" s="189">
        <f>IF(N364="nulová",J364,0)</f>
        <v>0</v>
      </c>
      <c r="BJ364" s="18" t="s">
        <v>84</v>
      </c>
      <c r="BK364" s="189">
        <f>ROUND(I364*H364,2)</f>
        <v>0</v>
      </c>
      <c r="BL364" s="18" t="s">
        <v>195</v>
      </c>
      <c r="BM364" s="188" t="s">
        <v>2592</v>
      </c>
    </row>
    <row r="365" spans="1:65" s="2" customFormat="1" ht="19.2">
      <c r="A365" s="35"/>
      <c r="B365" s="36"/>
      <c r="C365" s="37"/>
      <c r="D365" s="190" t="s">
        <v>197</v>
      </c>
      <c r="E365" s="37"/>
      <c r="F365" s="191" t="s">
        <v>2593</v>
      </c>
      <c r="G365" s="37"/>
      <c r="H365" s="37"/>
      <c r="I365" s="192"/>
      <c r="J365" s="37"/>
      <c r="K365" s="37"/>
      <c r="L365" s="40"/>
      <c r="M365" s="193"/>
      <c r="N365" s="194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197</v>
      </c>
      <c r="AU365" s="18" t="s">
        <v>86</v>
      </c>
    </row>
    <row r="366" spans="1:65" s="2" customFormat="1" ht="10.199999999999999">
      <c r="A366" s="35"/>
      <c r="B366" s="36"/>
      <c r="C366" s="37"/>
      <c r="D366" s="195" t="s">
        <v>199</v>
      </c>
      <c r="E366" s="37"/>
      <c r="F366" s="196" t="s">
        <v>2594</v>
      </c>
      <c r="G366" s="37"/>
      <c r="H366" s="37"/>
      <c r="I366" s="192"/>
      <c r="J366" s="37"/>
      <c r="K366" s="37"/>
      <c r="L366" s="40"/>
      <c r="M366" s="193"/>
      <c r="N366" s="194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199</v>
      </c>
      <c r="AU366" s="18" t="s">
        <v>86</v>
      </c>
    </row>
    <row r="367" spans="1:65" s="13" customFormat="1" ht="10.199999999999999">
      <c r="B367" s="197"/>
      <c r="C367" s="198"/>
      <c r="D367" s="190" t="s">
        <v>201</v>
      </c>
      <c r="E367" s="199" t="s">
        <v>19</v>
      </c>
      <c r="F367" s="200" t="s">
        <v>1782</v>
      </c>
      <c r="G367" s="198"/>
      <c r="H367" s="201">
        <v>3</v>
      </c>
      <c r="I367" s="202"/>
      <c r="J367" s="198"/>
      <c r="K367" s="198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201</v>
      </c>
      <c r="AU367" s="207" t="s">
        <v>86</v>
      </c>
      <c r="AV367" s="13" t="s">
        <v>86</v>
      </c>
      <c r="AW367" s="13" t="s">
        <v>37</v>
      </c>
      <c r="AX367" s="13" t="s">
        <v>84</v>
      </c>
      <c r="AY367" s="207" t="s">
        <v>189</v>
      </c>
    </row>
    <row r="368" spans="1:65" s="2" customFormat="1" ht="16.5" customHeight="1">
      <c r="A368" s="35"/>
      <c r="B368" s="36"/>
      <c r="C368" s="208" t="s">
        <v>636</v>
      </c>
      <c r="D368" s="208" t="s">
        <v>269</v>
      </c>
      <c r="E368" s="209" t="s">
        <v>560</v>
      </c>
      <c r="F368" s="210" t="s">
        <v>561</v>
      </c>
      <c r="G368" s="211" t="s">
        <v>194</v>
      </c>
      <c r="H368" s="212">
        <v>3</v>
      </c>
      <c r="I368" s="213"/>
      <c r="J368" s="214">
        <f>ROUND(I368*H368,2)</f>
        <v>0</v>
      </c>
      <c r="K368" s="215"/>
      <c r="L368" s="216"/>
      <c r="M368" s="217" t="s">
        <v>19</v>
      </c>
      <c r="N368" s="218" t="s">
        <v>47</v>
      </c>
      <c r="O368" s="65"/>
      <c r="P368" s="186">
        <f>O368*H368</f>
        <v>0</v>
      </c>
      <c r="Q368" s="186">
        <v>1.847E-2</v>
      </c>
      <c r="R368" s="186">
        <f>Q368*H368</f>
        <v>5.5410000000000001E-2</v>
      </c>
      <c r="S368" s="186">
        <v>0</v>
      </c>
      <c r="T368" s="18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88" t="s">
        <v>226</v>
      </c>
      <c r="AT368" s="188" t="s">
        <v>269</v>
      </c>
      <c r="AU368" s="188" t="s">
        <v>86</v>
      </c>
      <c r="AY368" s="18" t="s">
        <v>189</v>
      </c>
      <c r="BE368" s="189">
        <f>IF(N368="základní",J368,0)</f>
        <v>0</v>
      </c>
      <c r="BF368" s="189">
        <f>IF(N368="snížená",J368,0)</f>
        <v>0</v>
      </c>
      <c r="BG368" s="189">
        <f>IF(N368="zákl. přenesená",J368,0)</f>
        <v>0</v>
      </c>
      <c r="BH368" s="189">
        <f>IF(N368="sníž. přenesená",J368,0)</f>
        <v>0</v>
      </c>
      <c r="BI368" s="189">
        <f>IF(N368="nulová",J368,0)</f>
        <v>0</v>
      </c>
      <c r="BJ368" s="18" t="s">
        <v>84</v>
      </c>
      <c r="BK368" s="189">
        <f>ROUND(I368*H368,2)</f>
        <v>0</v>
      </c>
      <c r="BL368" s="18" t="s">
        <v>195</v>
      </c>
      <c r="BM368" s="188" t="s">
        <v>2595</v>
      </c>
    </row>
    <row r="369" spans="1:65" s="2" customFormat="1" ht="10.199999999999999">
      <c r="A369" s="35"/>
      <c r="B369" s="36"/>
      <c r="C369" s="37"/>
      <c r="D369" s="190" t="s">
        <v>197</v>
      </c>
      <c r="E369" s="37"/>
      <c r="F369" s="191" t="s">
        <v>561</v>
      </c>
      <c r="G369" s="37"/>
      <c r="H369" s="37"/>
      <c r="I369" s="192"/>
      <c r="J369" s="37"/>
      <c r="K369" s="37"/>
      <c r="L369" s="40"/>
      <c r="M369" s="193"/>
      <c r="N369" s="194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197</v>
      </c>
      <c r="AU369" s="18" t="s">
        <v>86</v>
      </c>
    </row>
    <row r="370" spans="1:65" s="2" customFormat="1" ht="16.5" customHeight="1">
      <c r="A370" s="35"/>
      <c r="B370" s="36"/>
      <c r="C370" s="176" t="s">
        <v>641</v>
      </c>
      <c r="D370" s="176" t="s">
        <v>191</v>
      </c>
      <c r="E370" s="177" t="s">
        <v>2596</v>
      </c>
      <c r="F370" s="178" t="s">
        <v>2597</v>
      </c>
      <c r="G370" s="179" t="s">
        <v>194</v>
      </c>
      <c r="H370" s="180">
        <v>1</v>
      </c>
      <c r="I370" s="181"/>
      <c r="J370" s="182">
        <f>ROUND(I370*H370,2)</f>
        <v>0</v>
      </c>
      <c r="K370" s="183"/>
      <c r="L370" s="40"/>
      <c r="M370" s="184" t="s">
        <v>19</v>
      </c>
      <c r="N370" s="185" t="s">
        <v>47</v>
      </c>
      <c r="O370" s="65"/>
      <c r="P370" s="186">
        <f>O370*H370</f>
        <v>0</v>
      </c>
      <c r="Q370" s="186">
        <v>3.5799999999999998E-3</v>
      </c>
      <c r="R370" s="186">
        <f>Q370*H370</f>
        <v>3.5799999999999998E-3</v>
      </c>
      <c r="S370" s="186">
        <v>0</v>
      </c>
      <c r="T370" s="18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8" t="s">
        <v>195</v>
      </c>
      <c r="AT370" s="188" t="s">
        <v>191</v>
      </c>
      <c r="AU370" s="188" t="s">
        <v>86</v>
      </c>
      <c r="AY370" s="18" t="s">
        <v>189</v>
      </c>
      <c r="BE370" s="189">
        <f>IF(N370="základní",J370,0)</f>
        <v>0</v>
      </c>
      <c r="BF370" s="189">
        <f>IF(N370="snížená",J370,0)</f>
        <v>0</v>
      </c>
      <c r="BG370" s="189">
        <f>IF(N370="zákl. přenesená",J370,0)</f>
        <v>0</v>
      </c>
      <c r="BH370" s="189">
        <f>IF(N370="sníž. přenesená",J370,0)</f>
        <v>0</v>
      </c>
      <c r="BI370" s="189">
        <f>IF(N370="nulová",J370,0)</f>
        <v>0</v>
      </c>
      <c r="BJ370" s="18" t="s">
        <v>84</v>
      </c>
      <c r="BK370" s="189">
        <f>ROUND(I370*H370,2)</f>
        <v>0</v>
      </c>
      <c r="BL370" s="18" t="s">
        <v>195</v>
      </c>
      <c r="BM370" s="188" t="s">
        <v>2598</v>
      </c>
    </row>
    <row r="371" spans="1:65" s="2" customFormat="1" ht="19.2">
      <c r="A371" s="35"/>
      <c r="B371" s="36"/>
      <c r="C371" s="37"/>
      <c r="D371" s="190" t="s">
        <v>197</v>
      </c>
      <c r="E371" s="37"/>
      <c r="F371" s="191" t="s">
        <v>2599</v>
      </c>
      <c r="G371" s="37"/>
      <c r="H371" s="37"/>
      <c r="I371" s="192"/>
      <c r="J371" s="37"/>
      <c r="K371" s="37"/>
      <c r="L371" s="40"/>
      <c r="M371" s="193"/>
      <c r="N371" s="194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197</v>
      </c>
      <c r="AU371" s="18" t="s">
        <v>86</v>
      </c>
    </row>
    <row r="372" spans="1:65" s="2" customFormat="1" ht="10.199999999999999">
      <c r="A372" s="35"/>
      <c r="B372" s="36"/>
      <c r="C372" s="37"/>
      <c r="D372" s="195" t="s">
        <v>199</v>
      </c>
      <c r="E372" s="37"/>
      <c r="F372" s="196" t="s">
        <v>2600</v>
      </c>
      <c r="G372" s="37"/>
      <c r="H372" s="37"/>
      <c r="I372" s="192"/>
      <c r="J372" s="37"/>
      <c r="K372" s="37"/>
      <c r="L372" s="40"/>
      <c r="M372" s="193"/>
      <c r="N372" s="194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199</v>
      </c>
      <c r="AU372" s="18" t="s">
        <v>86</v>
      </c>
    </row>
    <row r="373" spans="1:65" s="13" customFormat="1" ht="10.199999999999999">
      <c r="B373" s="197"/>
      <c r="C373" s="198"/>
      <c r="D373" s="190" t="s">
        <v>201</v>
      </c>
      <c r="E373" s="199" t="s">
        <v>19</v>
      </c>
      <c r="F373" s="200" t="s">
        <v>84</v>
      </c>
      <c r="G373" s="198"/>
      <c r="H373" s="201">
        <v>1</v>
      </c>
      <c r="I373" s="202"/>
      <c r="J373" s="198"/>
      <c r="K373" s="198"/>
      <c r="L373" s="203"/>
      <c r="M373" s="204"/>
      <c r="N373" s="205"/>
      <c r="O373" s="205"/>
      <c r="P373" s="205"/>
      <c r="Q373" s="205"/>
      <c r="R373" s="205"/>
      <c r="S373" s="205"/>
      <c r="T373" s="206"/>
      <c r="AT373" s="207" t="s">
        <v>201</v>
      </c>
      <c r="AU373" s="207" t="s">
        <v>86</v>
      </c>
      <c r="AV373" s="13" t="s">
        <v>86</v>
      </c>
      <c r="AW373" s="13" t="s">
        <v>37</v>
      </c>
      <c r="AX373" s="13" t="s">
        <v>84</v>
      </c>
      <c r="AY373" s="207" t="s">
        <v>189</v>
      </c>
    </row>
    <row r="374" spans="1:65" s="2" customFormat="1" ht="24.15" customHeight="1">
      <c r="A374" s="35"/>
      <c r="B374" s="36"/>
      <c r="C374" s="208" t="s">
        <v>645</v>
      </c>
      <c r="D374" s="208" t="s">
        <v>269</v>
      </c>
      <c r="E374" s="209" t="s">
        <v>2601</v>
      </c>
      <c r="F374" s="210" t="s">
        <v>2602</v>
      </c>
      <c r="G374" s="211" t="s">
        <v>194</v>
      </c>
      <c r="H374" s="212">
        <v>1</v>
      </c>
      <c r="I374" s="213"/>
      <c r="J374" s="214">
        <f>ROUND(I374*H374,2)</f>
        <v>0</v>
      </c>
      <c r="K374" s="215"/>
      <c r="L374" s="216"/>
      <c r="M374" s="217" t="s">
        <v>19</v>
      </c>
      <c r="N374" s="218" t="s">
        <v>47</v>
      </c>
      <c r="O374" s="65"/>
      <c r="P374" s="186">
        <f>O374*H374</f>
        <v>0</v>
      </c>
      <c r="Q374" s="186">
        <v>1.7999999999999999E-2</v>
      </c>
      <c r="R374" s="186">
        <f>Q374*H374</f>
        <v>1.7999999999999999E-2</v>
      </c>
      <c r="S374" s="186">
        <v>0</v>
      </c>
      <c r="T374" s="18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8" t="s">
        <v>226</v>
      </c>
      <c r="AT374" s="188" t="s">
        <v>269</v>
      </c>
      <c r="AU374" s="188" t="s">
        <v>86</v>
      </c>
      <c r="AY374" s="18" t="s">
        <v>189</v>
      </c>
      <c r="BE374" s="189">
        <f>IF(N374="základní",J374,0)</f>
        <v>0</v>
      </c>
      <c r="BF374" s="189">
        <f>IF(N374="snížená",J374,0)</f>
        <v>0</v>
      </c>
      <c r="BG374" s="189">
        <f>IF(N374="zákl. přenesená",J374,0)</f>
        <v>0</v>
      </c>
      <c r="BH374" s="189">
        <f>IF(N374="sníž. přenesená",J374,0)</f>
        <v>0</v>
      </c>
      <c r="BI374" s="189">
        <f>IF(N374="nulová",J374,0)</f>
        <v>0</v>
      </c>
      <c r="BJ374" s="18" t="s">
        <v>84</v>
      </c>
      <c r="BK374" s="189">
        <f>ROUND(I374*H374,2)</f>
        <v>0</v>
      </c>
      <c r="BL374" s="18" t="s">
        <v>195</v>
      </c>
      <c r="BM374" s="188" t="s">
        <v>2603</v>
      </c>
    </row>
    <row r="375" spans="1:65" s="2" customFormat="1" ht="19.2">
      <c r="A375" s="35"/>
      <c r="B375" s="36"/>
      <c r="C375" s="37"/>
      <c r="D375" s="190" t="s">
        <v>197</v>
      </c>
      <c r="E375" s="37"/>
      <c r="F375" s="191" t="s">
        <v>2602</v>
      </c>
      <c r="G375" s="37"/>
      <c r="H375" s="37"/>
      <c r="I375" s="192"/>
      <c r="J375" s="37"/>
      <c r="K375" s="37"/>
      <c r="L375" s="40"/>
      <c r="M375" s="193"/>
      <c r="N375" s="194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197</v>
      </c>
      <c r="AU375" s="18" t="s">
        <v>86</v>
      </c>
    </row>
    <row r="376" spans="1:65" s="2" customFormat="1" ht="16.5" customHeight="1">
      <c r="A376" s="35"/>
      <c r="B376" s="36"/>
      <c r="C376" s="176" t="s">
        <v>651</v>
      </c>
      <c r="D376" s="176" t="s">
        <v>191</v>
      </c>
      <c r="E376" s="177" t="s">
        <v>2604</v>
      </c>
      <c r="F376" s="178" t="s">
        <v>2605</v>
      </c>
      <c r="G376" s="179" t="s">
        <v>194</v>
      </c>
      <c r="H376" s="180">
        <v>2</v>
      </c>
      <c r="I376" s="181"/>
      <c r="J376" s="182">
        <f>ROUND(I376*H376,2)</f>
        <v>0</v>
      </c>
      <c r="K376" s="183"/>
      <c r="L376" s="40"/>
      <c r="M376" s="184" t="s">
        <v>19</v>
      </c>
      <c r="N376" s="185" t="s">
        <v>47</v>
      </c>
      <c r="O376" s="65"/>
      <c r="P376" s="186">
        <f>O376*H376</f>
        <v>0</v>
      </c>
      <c r="Q376" s="186">
        <v>8.7000000000000001E-4</v>
      </c>
      <c r="R376" s="186">
        <f>Q376*H376</f>
        <v>1.74E-3</v>
      </c>
      <c r="S376" s="186">
        <v>0</v>
      </c>
      <c r="T376" s="18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88" t="s">
        <v>195</v>
      </c>
      <c r="AT376" s="188" t="s">
        <v>191</v>
      </c>
      <c r="AU376" s="188" t="s">
        <v>86</v>
      </c>
      <c r="AY376" s="18" t="s">
        <v>189</v>
      </c>
      <c r="BE376" s="189">
        <f>IF(N376="základní",J376,0)</f>
        <v>0</v>
      </c>
      <c r="BF376" s="189">
        <f>IF(N376="snížená",J376,0)</f>
        <v>0</v>
      </c>
      <c r="BG376" s="189">
        <f>IF(N376="zákl. přenesená",J376,0)</f>
        <v>0</v>
      </c>
      <c r="BH376" s="189">
        <f>IF(N376="sníž. přenesená",J376,0)</f>
        <v>0</v>
      </c>
      <c r="BI376" s="189">
        <f>IF(N376="nulová",J376,0)</f>
        <v>0</v>
      </c>
      <c r="BJ376" s="18" t="s">
        <v>84</v>
      </c>
      <c r="BK376" s="189">
        <f>ROUND(I376*H376,2)</f>
        <v>0</v>
      </c>
      <c r="BL376" s="18" t="s">
        <v>195</v>
      </c>
      <c r="BM376" s="188" t="s">
        <v>2606</v>
      </c>
    </row>
    <row r="377" spans="1:65" s="2" customFormat="1" ht="19.2">
      <c r="A377" s="35"/>
      <c r="B377" s="36"/>
      <c r="C377" s="37"/>
      <c r="D377" s="190" t="s">
        <v>197</v>
      </c>
      <c r="E377" s="37"/>
      <c r="F377" s="191" t="s">
        <v>2607</v>
      </c>
      <c r="G377" s="37"/>
      <c r="H377" s="37"/>
      <c r="I377" s="192"/>
      <c r="J377" s="37"/>
      <c r="K377" s="37"/>
      <c r="L377" s="40"/>
      <c r="M377" s="193"/>
      <c r="N377" s="194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197</v>
      </c>
      <c r="AU377" s="18" t="s">
        <v>86</v>
      </c>
    </row>
    <row r="378" spans="1:65" s="2" customFormat="1" ht="10.199999999999999">
      <c r="A378" s="35"/>
      <c r="B378" s="36"/>
      <c r="C378" s="37"/>
      <c r="D378" s="195" t="s">
        <v>199</v>
      </c>
      <c r="E378" s="37"/>
      <c r="F378" s="196" t="s">
        <v>2608</v>
      </c>
      <c r="G378" s="37"/>
      <c r="H378" s="37"/>
      <c r="I378" s="192"/>
      <c r="J378" s="37"/>
      <c r="K378" s="37"/>
      <c r="L378" s="40"/>
      <c r="M378" s="193"/>
      <c r="N378" s="194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199</v>
      </c>
      <c r="AU378" s="18" t="s">
        <v>86</v>
      </c>
    </row>
    <row r="379" spans="1:65" s="13" customFormat="1" ht="10.199999999999999">
      <c r="B379" s="197"/>
      <c r="C379" s="198"/>
      <c r="D379" s="190" t="s">
        <v>201</v>
      </c>
      <c r="E379" s="199" t="s">
        <v>19</v>
      </c>
      <c r="F379" s="200" t="s">
        <v>86</v>
      </c>
      <c r="G379" s="198"/>
      <c r="H379" s="201">
        <v>2</v>
      </c>
      <c r="I379" s="202"/>
      <c r="J379" s="198"/>
      <c r="K379" s="198"/>
      <c r="L379" s="203"/>
      <c r="M379" s="204"/>
      <c r="N379" s="205"/>
      <c r="O379" s="205"/>
      <c r="P379" s="205"/>
      <c r="Q379" s="205"/>
      <c r="R379" s="205"/>
      <c r="S379" s="205"/>
      <c r="T379" s="206"/>
      <c r="AT379" s="207" t="s">
        <v>201</v>
      </c>
      <c r="AU379" s="207" t="s">
        <v>86</v>
      </c>
      <c r="AV379" s="13" t="s">
        <v>86</v>
      </c>
      <c r="AW379" s="13" t="s">
        <v>37</v>
      </c>
      <c r="AX379" s="13" t="s">
        <v>84</v>
      </c>
      <c r="AY379" s="207" t="s">
        <v>189</v>
      </c>
    </row>
    <row r="380" spans="1:65" s="2" customFormat="1" ht="24.15" customHeight="1">
      <c r="A380" s="35"/>
      <c r="B380" s="36"/>
      <c r="C380" s="208" t="s">
        <v>655</v>
      </c>
      <c r="D380" s="208" t="s">
        <v>269</v>
      </c>
      <c r="E380" s="209" t="s">
        <v>2609</v>
      </c>
      <c r="F380" s="210" t="s">
        <v>2610</v>
      </c>
      <c r="G380" s="211" t="s">
        <v>194</v>
      </c>
      <c r="H380" s="212">
        <v>2</v>
      </c>
      <c r="I380" s="213"/>
      <c r="J380" s="214">
        <f>ROUND(I380*H380,2)</f>
        <v>0</v>
      </c>
      <c r="K380" s="215"/>
      <c r="L380" s="216"/>
      <c r="M380" s="217" t="s">
        <v>19</v>
      </c>
      <c r="N380" s="218" t="s">
        <v>47</v>
      </c>
      <c r="O380" s="65"/>
      <c r="P380" s="186">
        <f>O380*H380</f>
        <v>0</v>
      </c>
      <c r="Q380" s="186">
        <v>1.43E-2</v>
      </c>
      <c r="R380" s="186">
        <f>Q380*H380</f>
        <v>2.86E-2</v>
      </c>
      <c r="S380" s="186">
        <v>0</v>
      </c>
      <c r="T380" s="187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88" t="s">
        <v>226</v>
      </c>
      <c r="AT380" s="188" t="s">
        <v>269</v>
      </c>
      <c r="AU380" s="188" t="s">
        <v>86</v>
      </c>
      <c r="AY380" s="18" t="s">
        <v>189</v>
      </c>
      <c r="BE380" s="189">
        <f>IF(N380="základní",J380,0)</f>
        <v>0</v>
      </c>
      <c r="BF380" s="189">
        <f>IF(N380="snížená",J380,0)</f>
        <v>0</v>
      </c>
      <c r="BG380" s="189">
        <f>IF(N380="zákl. přenesená",J380,0)</f>
        <v>0</v>
      </c>
      <c r="BH380" s="189">
        <f>IF(N380="sníž. přenesená",J380,0)</f>
        <v>0</v>
      </c>
      <c r="BI380" s="189">
        <f>IF(N380="nulová",J380,0)</f>
        <v>0</v>
      </c>
      <c r="BJ380" s="18" t="s">
        <v>84</v>
      </c>
      <c r="BK380" s="189">
        <f>ROUND(I380*H380,2)</f>
        <v>0</v>
      </c>
      <c r="BL380" s="18" t="s">
        <v>195</v>
      </c>
      <c r="BM380" s="188" t="s">
        <v>2611</v>
      </c>
    </row>
    <row r="381" spans="1:65" s="2" customFormat="1" ht="19.2">
      <c r="A381" s="35"/>
      <c r="B381" s="36"/>
      <c r="C381" s="37"/>
      <c r="D381" s="190" t="s">
        <v>197</v>
      </c>
      <c r="E381" s="37"/>
      <c r="F381" s="191" t="s">
        <v>2610</v>
      </c>
      <c r="G381" s="37"/>
      <c r="H381" s="37"/>
      <c r="I381" s="192"/>
      <c r="J381" s="37"/>
      <c r="K381" s="37"/>
      <c r="L381" s="40"/>
      <c r="M381" s="193"/>
      <c r="N381" s="194"/>
      <c r="O381" s="65"/>
      <c r="P381" s="65"/>
      <c r="Q381" s="65"/>
      <c r="R381" s="65"/>
      <c r="S381" s="65"/>
      <c r="T381" s="66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197</v>
      </c>
      <c r="AU381" s="18" t="s">
        <v>86</v>
      </c>
    </row>
    <row r="382" spans="1:65" s="2" customFormat="1" ht="16.5" customHeight="1">
      <c r="A382" s="35"/>
      <c r="B382" s="36"/>
      <c r="C382" s="176" t="s">
        <v>662</v>
      </c>
      <c r="D382" s="176" t="s">
        <v>191</v>
      </c>
      <c r="E382" s="177" t="s">
        <v>2612</v>
      </c>
      <c r="F382" s="178" t="s">
        <v>2613</v>
      </c>
      <c r="G382" s="179" t="s">
        <v>194</v>
      </c>
      <c r="H382" s="180">
        <v>2</v>
      </c>
      <c r="I382" s="181"/>
      <c r="J382" s="182">
        <f>ROUND(I382*H382,2)</f>
        <v>0</v>
      </c>
      <c r="K382" s="183"/>
      <c r="L382" s="40"/>
      <c r="M382" s="184" t="s">
        <v>19</v>
      </c>
      <c r="N382" s="185" t="s">
        <v>47</v>
      </c>
      <c r="O382" s="65"/>
      <c r="P382" s="186">
        <f>O382*H382</f>
        <v>0</v>
      </c>
      <c r="Q382" s="186">
        <v>3.6000000000000002E-4</v>
      </c>
      <c r="R382" s="186">
        <f>Q382*H382</f>
        <v>7.2000000000000005E-4</v>
      </c>
      <c r="S382" s="186">
        <v>0</v>
      </c>
      <c r="T382" s="187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88" t="s">
        <v>195</v>
      </c>
      <c r="AT382" s="188" t="s">
        <v>191</v>
      </c>
      <c r="AU382" s="188" t="s">
        <v>86</v>
      </c>
      <c r="AY382" s="18" t="s">
        <v>189</v>
      </c>
      <c r="BE382" s="189">
        <f>IF(N382="základní",J382,0)</f>
        <v>0</v>
      </c>
      <c r="BF382" s="189">
        <f>IF(N382="snížená",J382,0)</f>
        <v>0</v>
      </c>
      <c r="BG382" s="189">
        <f>IF(N382="zákl. přenesená",J382,0)</f>
        <v>0</v>
      </c>
      <c r="BH382" s="189">
        <f>IF(N382="sníž. přenesená",J382,0)</f>
        <v>0</v>
      </c>
      <c r="BI382" s="189">
        <f>IF(N382="nulová",J382,0)</f>
        <v>0</v>
      </c>
      <c r="BJ382" s="18" t="s">
        <v>84</v>
      </c>
      <c r="BK382" s="189">
        <f>ROUND(I382*H382,2)</f>
        <v>0</v>
      </c>
      <c r="BL382" s="18" t="s">
        <v>195</v>
      </c>
      <c r="BM382" s="188" t="s">
        <v>2614</v>
      </c>
    </row>
    <row r="383" spans="1:65" s="2" customFormat="1" ht="19.2">
      <c r="A383" s="35"/>
      <c r="B383" s="36"/>
      <c r="C383" s="37"/>
      <c r="D383" s="190" t="s">
        <v>197</v>
      </c>
      <c r="E383" s="37"/>
      <c r="F383" s="191" t="s">
        <v>2615</v>
      </c>
      <c r="G383" s="37"/>
      <c r="H383" s="37"/>
      <c r="I383" s="192"/>
      <c r="J383" s="37"/>
      <c r="K383" s="37"/>
      <c r="L383" s="40"/>
      <c r="M383" s="193"/>
      <c r="N383" s="194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197</v>
      </c>
      <c r="AU383" s="18" t="s">
        <v>86</v>
      </c>
    </row>
    <row r="384" spans="1:65" s="2" customFormat="1" ht="10.199999999999999">
      <c r="A384" s="35"/>
      <c r="B384" s="36"/>
      <c r="C384" s="37"/>
      <c r="D384" s="195" t="s">
        <v>199</v>
      </c>
      <c r="E384" s="37"/>
      <c r="F384" s="196" t="s">
        <v>2616</v>
      </c>
      <c r="G384" s="37"/>
      <c r="H384" s="37"/>
      <c r="I384" s="192"/>
      <c r="J384" s="37"/>
      <c r="K384" s="37"/>
      <c r="L384" s="40"/>
      <c r="M384" s="193"/>
      <c r="N384" s="194"/>
      <c r="O384" s="65"/>
      <c r="P384" s="65"/>
      <c r="Q384" s="65"/>
      <c r="R384" s="65"/>
      <c r="S384" s="65"/>
      <c r="T384" s="66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199</v>
      </c>
      <c r="AU384" s="18" t="s">
        <v>86</v>
      </c>
    </row>
    <row r="385" spans="1:65" s="13" customFormat="1" ht="10.199999999999999">
      <c r="B385" s="197"/>
      <c r="C385" s="198"/>
      <c r="D385" s="190" t="s">
        <v>201</v>
      </c>
      <c r="E385" s="199" t="s">
        <v>19</v>
      </c>
      <c r="F385" s="200" t="s">
        <v>86</v>
      </c>
      <c r="G385" s="198"/>
      <c r="H385" s="201">
        <v>2</v>
      </c>
      <c r="I385" s="202"/>
      <c r="J385" s="198"/>
      <c r="K385" s="198"/>
      <c r="L385" s="203"/>
      <c r="M385" s="204"/>
      <c r="N385" s="205"/>
      <c r="O385" s="205"/>
      <c r="P385" s="205"/>
      <c r="Q385" s="205"/>
      <c r="R385" s="205"/>
      <c r="S385" s="205"/>
      <c r="T385" s="206"/>
      <c r="AT385" s="207" t="s">
        <v>201</v>
      </c>
      <c r="AU385" s="207" t="s">
        <v>86</v>
      </c>
      <c r="AV385" s="13" t="s">
        <v>86</v>
      </c>
      <c r="AW385" s="13" t="s">
        <v>37</v>
      </c>
      <c r="AX385" s="13" t="s">
        <v>84</v>
      </c>
      <c r="AY385" s="207" t="s">
        <v>189</v>
      </c>
    </row>
    <row r="386" spans="1:65" s="2" customFormat="1" ht="16.5" customHeight="1">
      <c r="A386" s="35"/>
      <c r="B386" s="36"/>
      <c r="C386" s="208" t="s">
        <v>668</v>
      </c>
      <c r="D386" s="208" t="s">
        <v>269</v>
      </c>
      <c r="E386" s="209" t="s">
        <v>2617</v>
      </c>
      <c r="F386" s="210" t="s">
        <v>2618</v>
      </c>
      <c r="G386" s="211" t="s">
        <v>194</v>
      </c>
      <c r="H386" s="212">
        <v>2</v>
      </c>
      <c r="I386" s="213"/>
      <c r="J386" s="214">
        <f>ROUND(I386*H386,2)</f>
        <v>0</v>
      </c>
      <c r="K386" s="215"/>
      <c r="L386" s="216"/>
      <c r="M386" s="217" t="s">
        <v>19</v>
      </c>
      <c r="N386" s="218" t="s">
        <v>47</v>
      </c>
      <c r="O386" s="65"/>
      <c r="P386" s="186">
        <f>O386*H386</f>
        <v>0</v>
      </c>
      <c r="Q386" s="186">
        <v>1.2999999999999999E-3</v>
      </c>
      <c r="R386" s="186">
        <f>Q386*H386</f>
        <v>2.5999999999999999E-3</v>
      </c>
      <c r="S386" s="186">
        <v>0</v>
      </c>
      <c r="T386" s="187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8" t="s">
        <v>226</v>
      </c>
      <c r="AT386" s="188" t="s">
        <v>269</v>
      </c>
      <c r="AU386" s="188" t="s">
        <v>86</v>
      </c>
      <c r="AY386" s="18" t="s">
        <v>189</v>
      </c>
      <c r="BE386" s="189">
        <f>IF(N386="základní",J386,0)</f>
        <v>0</v>
      </c>
      <c r="BF386" s="189">
        <f>IF(N386="snížená",J386,0)</f>
        <v>0</v>
      </c>
      <c r="BG386" s="189">
        <f>IF(N386="zákl. přenesená",J386,0)</f>
        <v>0</v>
      </c>
      <c r="BH386" s="189">
        <f>IF(N386="sníž. přenesená",J386,0)</f>
        <v>0</v>
      </c>
      <c r="BI386" s="189">
        <f>IF(N386="nulová",J386,0)</f>
        <v>0</v>
      </c>
      <c r="BJ386" s="18" t="s">
        <v>84</v>
      </c>
      <c r="BK386" s="189">
        <f>ROUND(I386*H386,2)</f>
        <v>0</v>
      </c>
      <c r="BL386" s="18" t="s">
        <v>195</v>
      </c>
      <c r="BM386" s="188" t="s">
        <v>2619</v>
      </c>
    </row>
    <row r="387" spans="1:65" s="2" customFormat="1" ht="10.199999999999999">
      <c r="A387" s="35"/>
      <c r="B387" s="36"/>
      <c r="C387" s="37"/>
      <c r="D387" s="190" t="s">
        <v>197</v>
      </c>
      <c r="E387" s="37"/>
      <c r="F387" s="191" t="s">
        <v>2618</v>
      </c>
      <c r="G387" s="37"/>
      <c r="H387" s="37"/>
      <c r="I387" s="192"/>
      <c r="J387" s="37"/>
      <c r="K387" s="37"/>
      <c r="L387" s="40"/>
      <c r="M387" s="193"/>
      <c r="N387" s="194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197</v>
      </c>
      <c r="AU387" s="18" t="s">
        <v>86</v>
      </c>
    </row>
    <row r="388" spans="1:65" s="2" customFormat="1" ht="16.5" customHeight="1">
      <c r="A388" s="35"/>
      <c r="B388" s="36"/>
      <c r="C388" s="176" t="s">
        <v>677</v>
      </c>
      <c r="D388" s="176" t="s">
        <v>191</v>
      </c>
      <c r="E388" s="177" t="s">
        <v>568</v>
      </c>
      <c r="F388" s="178" t="s">
        <v>569</v>
      </c>
      <c r="G388" s="179" t="s">
        <v>194</v>
      </c>
      <c r="H388" s="180">
        <v>1</v>
      </c>
      <c r="I388" s="181"/>
      <c r="J388" s="182">
        <f>ROUND(I388*H388,2)</f>
        <v>0</v>
      </c>
      <c r="K388" s="183"/>
      <c r="L388" s="40"/>
      <c r="M388" s="184" t="s">
        <v>19</v>
      </c>
      <c r="N388" s="185" t="s">
        <v>47</v>
      </c>
      <c r="O388" s="65"/>
      <c r="P388" s="186">
        <f>O388*H388</f>
        <v>0</v>
      </c>
      <c r="Q388" s="186">
        <v>1.3600000000000001E-3</v>
      </c>
      <c r="R388" s="186">
        <f>Q388*H388</f>
        <v>1.3600000000000001E-3</v>
      </c>
      <c r="S388" s="186">
        <v>0</v>
      </c>
      <c r="T388" s="187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8" t="s">
        <v>195</v>
      </c>
      <c r="AT388" s="188" t="s">
        <v>191</v>
      </c>
      <c r="AU388" s="188" t="s">
        <v>86</v>
      </c>
      <c r="AY388" s="18" t="s">
        <v>189</v>
      </c>
      <c r="BE388" s="189">
        <f>IF(N388="základní",J388,0)</f>
        <v>0</v>
      </c>
      <c r="BF388" s="189">
        <f>IF(N388="snížená",J388,0)</f>
        <v>0</v>
      </c>
      <c r="BG388" s="189">
        <f>IF(N388="zákl. přenesená",J388,0)</f>
        <v>0</v>
      </c>
      <c r="BH388" s="189">
        <f>IF(N388="sníž. přenesená",J388,0)</f>
        <v>0</v>
      </c>
      <c r="BI388" s="189">
        <f>IF(N388="nulová",J388,0)</f>
        <v>0</v>
      </c>
      <c r="BJ388" s="18" t="s">
        <v>84</v>
      </c>
      <c r="BK388" s="189">
        <f>ROUND(I388*H388,2)</f>
        <v>0</v>
      </c>
      <c r="BL388" s="18" t="s">
        <v>195</v>
      </c>
      <c r="BM388" s="188" t="s">
        <v>2620</v>
      </c>
    </row>
    <row r="389" spans="1:65" s="2" customFormat="1" ht="19.2">
      <c r="A389" s="35"/>
      <c r="B389" s="36"/>
      <c r="C389" s="37"/>
      <c r="D389" s="190" t="s">
        <v>197</v>
      </c>
      <c r="E389" s="37"/>
      <c r="F389" s="191" t="s">
        <v>571</v>
      </c>
      <c r="G389" s="37"/>
      <c r="H389" s="37"/>
      <c r="I389" s="192"/>
      <c r="J389" s="37"/>
      <c r="K389" s="37"/>
      <c r="L389" s="40"/>
      <c r="M389" s="193"/>
      <c r="N389" s="194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197</v>
      </c>
      <c r="AU389" s="18" t="s">
        <v>86</v>
      </c>
    </row>
    <row r="390" spans="1:65" s="2" customFormat="1" ht="10.199999999999999">
      <c r="A390" s="35"/>
      <c r="B390" s="36"/>
      <c r="C390" s="37"/>
      <c r="D390" s="195" t="s">
        <v>199</v>
      </c>
      <c r="E390" s="37"/>
      <c r="F390" s="196" t="s">
        <v>572</v>
      </c>
      <c r="G390" s="37"/>
      <c r="H390" s="37"/>
      <c r="I390" s="192"/>
      <c r="J390" s="37"/>
      <c r="K390" s="37"/>
      <c r="L390" s="40"/>
      <c r="M390" s="193"/>
      <c r="N390" s="194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199</v>
      </c>
      <c r="AU390" s="18" t="s">
        <v>86</v>
      </c>
    </row>
    <row r="391" spans="1:65" s="13" customFormat="1" ht="10.199999999999999">
      <c r="B391" s="197"/>
      <c r="C391" s="198"/>
      <c r="D391" s="190" t="s">
        <v>201</v>
      </c>
      <c r="E391" s="199" t="s">
        <v>19</v>
      </c>
      <c r="F391" s="200" t="s">
        <v>84</v>
      </c>
      <c r="G391" s="198"/>
      <c r="H391" s="201">
        <v>1</v>
      </c>
      <c r="I391" s="202"/>
      <c r="J391" s="198"/>
      <c r="K391" s="198"/>
      <c r="L391" s="203"/>
      <c r="M391" s="204"/>
      <c r="N391" s="205"/>
      <c r="O391" s="205"/>
      <c r="P391" s="205"/>
      <c r="Q391" s="205"/>
      <c r="R391" s="205"/>
      <c r="S391" s="205"/>
      <c r="T391" s="206"/>
      <c r="AT391" s="207" t="s">
        <v>201</v>
      </c>
      <c r="AU391" s="207" t="s">
        <v>86</v>
      </c>
      <c r="AV391" s="13" t="s">
        <v>86</v>
      </c>
      <c r="AW391" s="13" t="s">
        <v>37</v>
      </c>
      <c r="AX391" s="13" t="s">
        <v>84</v>
      </c>
      <c r="AY391" s="207" t="s">
        <v>189</v>
      </c>
    </row>
    <row r="392" spans="1:65" s="2" customFormat="1" ht="24.15" customHeight="1">
      <c r="A392" s="35"/>
      <c r="B392" s="36"/>
      <c r="C392" s="208" t="s">
        <v>683</v>
      </c>
      <c r="D392" s="208" t="s">
        <v>269</v>
      </c>
      <c r="E392" s="209" t="s">
        <v>574</v>
      </c>
      <c r="F392" s="210" t="s">
        <v>575</v>
      </c>
      <c r="G392" s="211" t="s">
        <v>194</v>
      </c>
      <c r="H392" s="212">
        <v>1</v>
      </c>
      <c r="I392" s="213"/>
      <c r="J392" s="214">
        <f>ROUND(I392*H392,2)</f>
        <v>0</v>
      </c>
      <c r="K392" s="215"/>
      <c r="L392" s="216"/>
      <c r="M392" s="217" t="s">
        <v>19</v>
      </c>
      <c r="N392" s="218" t="s">
        <v>47</v>
      </c>
      <c r="O392" s="65"/>
      <c r="P392" s="186">
        <f>O392*H392</f>
        <v>0</v>
      </c>
      <c r="Q392" s="186">
        <v>4.2999999999999997E-2</v>
      </c>
      <c r="R392" s="186">
        <f>Q392*H392</f>
        <v>4.2999999999999997E-2</v>
      </c>
      <c r="S392" s="186">
        <v>0</v>
      </c>
      <c r="T392" s="18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8" t="s">
        <v>226</v>
      </c>
      <c r="AT392" s="188" t="s">
        <v>269</v>
      </c>
      <c r="AU392" s="188" t="s">
        <v>86</v>
      </c>
      <c r="AY392" s="18" t="s">
        <v>189</v>
      </c>
      <c r="BE392" s="189">
        <f>IF(N392="základní",J392,0)</f>
        <v>0</v>
      </c>
      <c r="BF392" s="189">
        <f>IF(N392="snížená",J392,0)</f>
        <v>0</v>
      </c>
      <c r="BG392" s="189">
        <f>IF(N392="zákl. přenesená",J392,0)</f>
        <v>0</v>
      </c>
      <c r="BH392" s="189">
        <f>IF(N392="sníž. přenesená",J392,0)</f>
        <v>0</v>
      </c>
      <c r="BI392" s="189">
        <f>IF(N392="nulová",J392,0)</f>
        <v>0</v>
      </c>
      <c r="BJ392" s="18" t="s">
        <v>84</v>
      </c>
      <c r="BK392" s="189">
        <f>ROUND(I392*H392,2)</f>
        <v>0</v>
      </c>
      <c r="BL392" s="18" t="s">
        <v>195</v>
      </c>
      <c r="BM392" s="188" t="s">
        <v>2621</v>
      </c>
    </row>
    <row r="393" spans="1:65" s="2" customFormat="1" ht="19.2">
      <c r="A393" s="35"/>
      <c r="B393" s="36"/>
      <c r="C393" s="37"/>
      <c r="D393" s="190" t="s">
        <v>197</v>
      </c>
      <c r="E393" s="37"/>
      <c r="F393" s="191" t="s">
        <v>575</v>
      </c>
      <c r="G393" s="37"/>
      <c r="H393" s="37"/>
      <c r="I393" s="192"/>
      <c r="J393" s="37"/>
      <c r="K393" s="37"/>
      <c r="L393" s="40"/>
      <c r="M393" s="193"/>
      <c r="N393" s="194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197</v>
      </c>
      <c r="AU393" s="18" t="s">
        <v>86</v>
      </c>
    </row>
    <row r="394" spans="1:65" s="2" customFormat="1" ht="24.15" customHeight="1">
      <c r="A394" s="35"/>
      <c r="B394" s="36"/>
      <c r="C394" s="208" t="s">
        <v>690</v>
      </c>
      <c r="D394" s="208" t="s">
        <v>269</v>
      </c>
      <c r="E394" s="209" t="s">
        <v>578</v>
      </c>
      <c r="F394" s="210" t="s">
        <v>579</v>
      </c>
      <c r="G394" s="211" t="s">
        <v>194</v>
      </c>
      <c r="H394" s="212">
        <v>1</v>
      </c>
      <c r="I394" s="213"/>
      <c r="J394" s="214">
        <f>ROUND(I394*H394,2)</f>
        <v>0</v>
      </c>
      <c r="K394" s="215"/>
      <c r="L394" s="216"/>
      <c r="M394" s="217" t="s">
        <v>19</v>
      </c>
      <c r="N394" s="218" t="s">
        <v>47</v>
      </c>
      <c r="O394" s="65"/>
      <c r="P394" s="186">
        <f>O394*H394</f>
        <v>0</v>
      </c>
      <c r="Q394" s="186">
        <v>2.5000000000000001E-3</v>
      </c>
      <c r="R394" s="186">
        <f>Q394*H394</f>
        <v>2.5000000000000001E-3</v>
      </c>
      <c r="S394" s="186">
        <v>0</v>
      </c>
      <c r="T394" s="187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8" t="s">
        <v>226</v>
      </c>
      <c r="AT394" s="188" t="s">
        <v>269</v>
      </c>
      <c r="AU394" s="188" t="s">
        <v>86</v>
      </c>
      <c r="AY394" s="18" t="s">
        <v>189</v>
      </c>
      <c r="BE394" s="189">
        <f>IF(N394="základní",J394,0)</f>
        <v>0</v>
      </c>
      <c r="BF394" s="189">
        <f>IF(N394="snížená",J394,0)</f>
        <v>0</v>
      </c>
      <c r="BG394" s="189">
        <f>IF(N394="zákl. přenesená",J394,0)</f>
        <v>0</v>
      </c>
      <c r="BH394" s="189">
        <f>IF(N394="sníž. přenesená",J394,0)</f>
        <v>0</v>
      </c>
      <c r="BI394" s="189">
        <f>IF(N394="nulová",J394,0)</f>
        <v>0</v>
      </c>
      <c r="BJ394" s="18" t="s">
        <v>84</v>
      </c>
      <c r="BK394" s="189">
        <f>ROUND(I394*H394,2)</f>
        <v>0</v>
      </c>
      <c r="BL394" s="18" t="s">
        <v>195</v>
      </c>
      <c r="BM394" s="188" t="s">
        <v>2622</v>
      </c>
    </row>
    <row r="395" spans="1:65" s="2" customFormat="1" ht="10.199999999999999">
      <c r="A395" s="35"/>
      <c r="B395" s="36"/>
      <c r="C395" s="37"/>
      <c r="D395" s="190" t="s">
        <v>197</v>
      </c>
      <c r="E395" s="37"/>
      <c r="F395" s="191" t="s">
        <v>579</v>
      </c>
      <c r="G395" s="37"/>
      <c r="H395" s="37"/>
      <c r="I395" s="192"/>
      <c r="J395" s="37"/>
      <c r="K395" s="37"/>
      <c r="L395" s="40"/>
      <c r="M395" s="193"/>
      <c r="N395" s="194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197</v>
      </c>
      <c r="AU395" s="18" t="s">
        <v>86</v>
      </c>
    </row>
    <row r="396" spans="1:65" s="2" customFormat="1" ht="24.15" customHeight="1">
      <c r="A396" s="35"/>
      <c r="B396" s="36"/>
      <c r="C396" s="176" t="s">
        <v>698</v>
      </c>
      <c r="D396" s="176" t="s">
        <v>191</v>
      </c>
      <c r="E396" s="177" t="s">
        <v>2623</v>
      </c>
      <c r="F396" s="178" t="s">
        <v>2624</v>
      </c>
      <c r="G396" s="179" t="s">
        <v>194</v>
      </c>
      <c r="H396" s="180">
        <v>2</v>
      </c>
      <c r="I396" s="181"/>
      <c r="J396" s="182">
        <f>ROUND(I396*H396,2)</f>
        <v>0</v>
      </c>
      <c r="K396" s="183"/>
      <c r="L396" s="40"/>
      <c r="M396" s="184" t="s">
        <v>19</v>
      </c>
      <c r="N396" s="185" t="s">
        <v>47</v>
      </c>
      <c r="O396" s="65"/>
      <c r="P396" s="186">
        <f>O396*H396</f>
        <v>0</v>
      </c>
      <c r="Q396" s="186">
        <v>1.65E-3</v>
      </c>
      <c r="R396" s="186">
        <f>Q396*H396</f>
        <v>3.3E-3</v>
      </c>
      <c r="S396" s="186">
        <v>0</v>
      </c>
      <c r="T396" s="18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8" t="s">
        <v>195</v>
      </c>
      <c r="AT396" s="188" t="s">
        <v>191</v>
      </c>
      <c r="AU396" s="188" t="s">
        <v>86</v>
      </c>
      <c r="AY396" s="18" t="s">
        <v>189</v>
      </c>
      <c r="BE396" s="189">
        <f>IF(N396="základní",J396,0)</f>
        <v>0</v>
      </c>
      <c r="BF396" s="189">
        <f>IF(N396="snížená",J396,0)</f>
        <v>0</v>
      </c>
      <c r="BG396" s="189">
        <f>IF(N396="zákl. přenesená",J396,0)</f>
        <v>0</v>
      </c>
      <c r="BH396" s="189">
        <f>IF(N396="sníž. přenesená",J396,0)</f>
        <v>0</v>
      </c>
      <c r="BI396" s="189">
        <f>IF(N396="nulová",J396,0)</f>
        <v>0</v>
      </c>
      <c r="BJ396" s="18" t="s">
        <v>84</v>
      </c>
      <c r="BK396" s="189">
        <f>ROUND(I396*H396,2)</f>
        <v>0</v>
      </c>
      <c r="BL396" s="18" t="s">
        <v>195</v>
      </c>
      <c r="BM396" s="188" t="s">
        <v>2625</v>
      </c>
    </row>
    <row r="397" spans="1:65" s="2" customFormat="1" ht="19.2">
      <c r="A397" s="35"/>
      <c r="B397" s="36"/>
      <c r="C397" s="37"/>
      <c r="D397" s="190" t="s">
        <v>197</v>
      </c>
      <c r="E397" s="37"/>
      <c r="F397" s="191" t="s">
        <v>2626</v>
      </c>
      <c r="G397" s="37"/>
      <c r="H397" s="37"/>
      <c r="I397" s="192"/>
      <c r="J397" s="37"/>
      <c r="K397" s="37"/>
      <c r="L397" s="40"/>
      <c r="M397" s="193"/>
      <c r="N397" s="194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197</v>
      </c>
      <c r="AU397" s="18" t="s">
        <v>86</v>
      </c>
    </row>
    <row r="398" spans="1:65" s="2" customFormat="1" ht="10.199999999999999">
      <c r="A398" s="35"/>
      <c r="B398" s="36"/>
      <c r="C398" s="37"/>
      <c r="D398" s="195" t="s">
        <v>199</v>
      </c>
      <c r="E398" s="37"/>
      <c r="F398" s="196" t="s">
        <v>2627</v>
      </c>
      <c r="G398" s="37"/>
      <c r="H398" s="37"/>
      <c r="I398" s="192"/>
      <c r="J398" s="37"/>
      <c r="K398" s="37"/>
      <c r="L398" s="40"/>
      <c r="M398" s="193"/>
      <c r="N398" s="194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199</v>
      </c>
      <c r="AU398" s="18" t="s">
        <v>86</v>
      </c>
    </row>
    <row r="399" spans="1:65" s="13" customFormat="1" ht="10.199999999999999">
      <c r="B399" s="197"/>
      <c r="C399" s="198"/>
      <c r="D399" s="190" t="s">
        <v>201</v>
      </c>
      <c r="E399" s="199" t="s">
        <v>19</v>
      </c>
      <c r="F399" s="200" t="s">
        <v>1202</v>
      </c>
      <c r="G399" s="198"/>
      <c r="H399" s="201">
        <v>2</v>
      </c>
      <c r="I399" s="202"/>
      <c r="J399" s="198"/>
      <c r="K399" s="198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201</v>
      </c>
      <c r="AU399" s="207" t="s">
        <v>86</v>
      </c>
      <c r="AV399" s="13" t="s">
        <v>86</v>
      </c>
      <c r="AW399" s="13" t="s">
        <v>37</v>
      </c>
      <c r="AX399" s="13" t="s">
        <v>84</v>
      </c>
      <c r="AY399" s="207" t="s">
        <v>189</v>
      </c>
    </row>
    <row r="400" spans="1:65" s="2" customFormat="1" ht="16.5" customHeight="1">
      <c r="A400" s="35"/>
      <c r="B400" s="36"/>
      <c r="C400" s="208" t="s">
        <v>704</v>
      </c>
      <c r="D400" s="208" t="s">
        <v>269</v>
      </c>
      <c r="E400" s="209" t="s">
        <v>592</v>
      </c>
      <c r="F400" s="210" t="s">
        <v>593</v>
      </c>
      <c r="G400" s="211" t="s">
        <v>194</v>
      </c>
      <c r="H400" s="212">
        <v>2</v>
      </c>
      <c r="I400" s="213"/>
      <c r="J400" s="214">
        <f>ROUND(I400*H400,2)</f>
        <v>0</v>
      </c>
      <c r="K400" s="215"/>
      <c r="L400" s="216"/>
      <c r="M400" s="217" t="s">
        <v>19</v>
      </c>
      <c r="N400" s="218" t="s">
        <v>47</v>
      </c>
      <c r="O400" s="65"/>
      <c r="P400" s="186">
        <f>O400*H400</f>
        <v>0</v>
      </c>
      <c r="Q400" s="186">
        <v>2.4500000000000001E-2</v>
      </c>
      <c r="R400" s="186">
        <f>Q400*H400</f>
        <v>4.9000000000000002E-2</v>
      </c>
      <c r="S400" s="186">
        <v>0</v>
      </c>
      <c r="T400" s="187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8" t="s">
        <v>226</v>
      </c>
      <c r="AT400" s="188" t="s">
        <v>269</v>
      </c>
      <c r="AU400" s="188" t="s">
        <v>86</v>
      </c>
      <c r="AY400" s="18" t="s">
        <v>189</v>
      </c>
      <c r="BE400" s="189">
        <f>IF(N400="základní",J400,0)</f>
        <v>0</v>
      </c>
      <c r="BF400" s="189">
        <f>IF(N400="snížená",J400,0)</f>
        <v>0</v>
      </c>
      <c r="BG400" s="189">
        <f>IF(N400="zákl. přenesená",J400,0)</f>
        <v>0</v>
      </c>
      <c r="BH400" s="189">
        <f>IF(N400="sníž. přenesená",J400,0)</f>
        <v>0</v>
      </c>
      <c r="BI400" s="189">
        <f>IF(N400="nulová",J400,0)</f>
        <v>0</v>
      </c>
      <c r="BJ400" s="18" t="s">
        <v>84</v>
      </c>
      <c r="BK400" s="189">
        <f>ROUND(I400*H400,2)</f>
        <v>0</v>
      </c>
      <c r="BL400" s="18" t="s">
        <v>195</v>
      </c>
      <c r="BM400" s="188" t="s">
        <v>2628</v>
      </c>
    </row>
    <row r="401" spans="1:65" s="2" customFormat="1" ht="10.199999999999999">
      <c r="A401" s="35"/>
      <c r="B401" s="36"/>
      <c r="C401" s="37"/>
      <c r="D401" s="190" t="s">
        <v>197</v>
      </c>
      <c r="E401" s="37"/>
      <c r="F401" s="191" t="s">
        <v>593</v>
      </c>
      <c r="G401" s="37"/>
      <c r="H401" s="37"/>
      <c r="I401" s="192"/>
      <c r="J401" s="37"/>
      <c r="K401" s="37"/>
      <c r="L401" s="40"/>
      <c r="M401" s="193"/>
      <c r="N401" s="194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197</v>
      </c>
      <c r="AU401" s="18" t="s">
        <v>86</v>
      </c>
    </row>
    <row r="402" spans="1:65" s="2" customFormat="1" ht="16.5" customHeight="1">
      <c r="A402" s="35"/>
      <c r="B402" s="36"/>
      <c r="C402" s="176" t="s">
        <v>713</v>
      </c>
      <c r="D402" s="176" t="s">
        <v>191</v>
      </c>
      <c r="E402" s="177" t="s">
        <v>2629</v>
      </c>
      <c r="F402" s="178" t="s">
        <v>2630</v>
      </c>
      <c r="G402" s="179" t="s">
        <v>194</v>
      </c>
      <c r="H402" s="180">
        <v>1</v>
      </c>
      <c r="I402" s="181"/>
      <c r="J402" s="182">
        <f>ROUND(I402*H402,2)</f>
        <v>0</v>
      </c>
      <c r="K402" s="183"/>
      <c r="L402" s="40"/>
      <c r="M402" s="184" t="s">
        <v>19</v>
      </c>
      <c r="N402" s="185" t="s">
        <v>47</v>
      </c>
      <c r="O402" s="65"/>
      <c r="P402" s="186">
        <f>O402*H402</f>
        <v>0</v>
      </c>
      <c r="Q402" s="186">
        <v>1.66E-3</v>
      </c>
      <c r="R402" s="186">
        <f>Q402*H402</f>
        <v>1.66E-3</v>
      </c>
      <c r="S402" s="186">
        <v>0</v>
      </c>
      <c r="T402" s="187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8" t="s">
        <v>195</v>
      </c>
      <c r="AT402" s="188" t="s">
        <v>191</v>
      </c>
      <c r="AU402" s="188" t="s">
        <v>86</v>
      </c>
      <c r="AY402" s="18" t="s">
        <v>189</v>
      </c>
      <c r="BE402" s="189">
        <f>IF(N402="základní",J402,0)</f>
        <v>0</v>
      </c>
      <c r="BF402" s="189">
        <f>IF(N402="snížená",J402,0)</f>
        <v>0</v>
      </c>
      <c r="BG402" s="189">
        <f>IF(N402="zákl. přenesená",J402,0)</f>
        <v>0</v>
      </c>
      <c r="BH402" s="189">
        <f>IF(N402="sníž. přenesená",J402,0)</f>
        <v>0</v>
      </c>
      <c r="BI402" s="189">
        <f>IF(N402="nulová",J402,0)</f>
        <v>0</v>
      </c>
      <c r="BJ402" s="18" t="s">
        <v>84</v>
      </c>
      <c r="BK402" s="189">
        <f>ROUND(I402*H402,2)</f>
        <v>0</v>
      </c>
      <c r="BL402" s="18" t="s">
        <v>195</v>
      </c>
      <c r="BM402" s="188" t="s">
        <v>2631</v>
      </c>
    </row>
    <row r="403" spans="1:65" s="2" customFormat="1" ht="19.2">
      <c r="A403" s="35"/>
      <c r="B403" s="36"/>
      <c r="C403" s="37"/>
      <c r="D403" s="190" t="s">
        <v>197</v>
      </c>
      <c r="E403" s="37"/>
      <c r="F403" s="191" t="s">
        <v>2632</v>
      </c>
      <c r="G403" s="37"/>
      <c r="H403" s="37"/>
      <c r="I403" s="192"/>
      <c r="J403" s="37"/>
      <c r="K403" s="37"/>
      <c r="L403" s="40"/>
      <c r="M403" s="193"/>
      <c r="N403" s="194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197</v>
      </c>
      <c r="AU403" s="18" t="s">
        <v>86</v>
      </c>
    </row>
    <row r="404" spans="1:65" s="2" customFormat="1" ht="10.199999999999999">
      <c r="A404" s="35"/>
      <c r="B404" s="36"/>
      <c r="C404" s="37"/>
      <c r="D404" s="195" t="s">
        <v>199</v>
      </c>
      <c r="E404" s="37"/>
      <c r="F404" s="196" t="s">
        <v>2633</v>
      </c>
      <c r="G404" s="37"/>
      <c r="H404" s="37"/>
      <c r="I404" s="192"/>
      <c r="J404" s="37"/>
      <c r="K404" s="37"/>
      <c r="L404" s="40"/>
      <c r="M404" s="193"/>
      <c r="N404" s="194"/>
      <c r="O404" s="65"/>
      <c r="P404" s="65"/>
      <c r="Q404" s="65"/>
      <c r="R404" s="65"/>
      <c r="S404" s="65"/>
      <c r="T404" s="66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199</v>
      </c>
      <c r="AU404" s="18" t="s">
        <v>86</v>
      </c>
    </row>
    <row r="405" spans="1:65" s="13" customFormat="1" ht="10.199999999999999">
      <c r="B405" s="197"/>
      <c r="C405" s="198"/>
      <c r="D405" s="190" t="s">
        <v>201</v>
      </c>
      <c r="E405" s="199" t="s">
        <v>19</v>
      </c>
      <c r="F405" s="200" t="s">
        <v>84</v>
      </c>
      <c r="G405" s="198"/>
      <c r="H405" s="201">
        <v>1</v>
      </c>
      <c r="I405" s="202"/>
      <c r="J405" s="198"/>
      <c r="K405" s="198"/>
      <c r="L405" s="203"/>
      <c r="M405" s="204"/>
      <c r="N405" s="205"/>
      <c r="O405" s="205"/>
      <c r="P405" s="205"/>
      <c r="Q405" s="205"/>
      <c r="R405" s="205"/>
      <c r="S405" s="205"/>
      <c r="T405" s="206"/>
      <c r="AT405" s="207" t="s">
        <v>201</v>
      </c>
      <c r="AU405" s="207" t="s">
        <v>86</v>
      </c>
      <c r="AV405" s="13" t="s">
        <v>86</v>
      </c>
      <c r="AW405" s="13" t="s">
        <v>37</v>
      </c>
      <c r="AX405" s="13" t="s">
        <v>84</v>
      </c>
      <c r="AY405" s="207" t="s">
        <v>189</v>
      </c>
    </row>
    <row r="406" spans="1:65" s="2" customFormat="1" ht="24.15" customHeight="1">
      <c r="A406" s="35"/>
      <c r="B406" s="36"/>
      <c r="C406" s="208" t="s">
        <v>722</v>
      </c>
      <c r="D406" s="208" t="s">
        <v>269</v>
      </c>
      <c r="E406" s="209" t="s">
        <v>2634</v>
      </c>
      <c r="F406" s="210" t="s">
        <v>2635</v>
      </c>
      <c r="G406" s="211" t="s">
        <v>194</v>
      </c>
      <c r="H406" s="212">
        <v>1</v>
      </c>
      <c r="I406" s="213"/>
      <c r="J406" s="214">
        <f>ROUND(I406*H406,2)</f>
        <v>0</v>
      </c>
      <c r="K406" s="215"/>
      <c r="L406" s="216"/>
      <c r="M406" s="217" t="s">
        <v>19</v>
      </c>
      <c r="N406" s="218" t="s">
        <v>47</v>
      </c>
      <c r="O406" s="65"/>
      <c r="P406" s="186">
        <f>O406*H406</f>
        <v>0</v>
      </c>
      <c r="Q406" s="186">
        <v>0.02</v>
      </c>
      <c r="R406" s="186">
        <f>Q406*H406</f>
        <v>0.02</v>
      </c>
      <c r="S406" s="186">
        <v>0</v>
      </c>
      <c r="T406" s="187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8" t="s">
        <v>226</v>
      </c>
      <c r="AT406" s="188" t="s">
        <v>269</v>
      </c>
      <c r="AU406" s="188" t="s">
        <v>86</v>
      </c>
      <c r="AY406" s="18" t="s">
        <v>189</v>
      </c>
      <c r="BE406" s="189">
        <f>IF(N406="základní",J406,0)</f>
        <v>0</v>
      </c>
      <c r="BF406" s="189">
        <f>IF(N406="snížená",J406,0)</f>
        <v>0</v>
      </c>
      <c r="BG406" s="189">
        <f>IF(N406="zákl. přenesená",J406,0)</f>
        <v>0</v>
      </c>
      <c r="BH406" s="189">
        <f>IF(N406="sníž. přenesená",J406,0)</f>
        <v>0</v>
      </c>
      <c r="BI406" s="189">
        <f>IF(N406="nulová",J406,0)</f>
        <v>0</v>
      </c>
      <c r="BJ406" s="18" t="s">
        <v>84</v>
      </c>
      <c r="BK406" s="189">
        <f>ROUND(I406*H406,2)</f>
        <v>0</v>
      </c>
      <c r="BL406" s="18" t="s">
        <v>195</v>
      </c>
      <c r="BM406" s="188" t="s">
        <v>2636</v>
      </c>
    </row>
    <row r="407" spans="1:65" s="2" customFormat="1" ht="19.2">
      <c r="A407" s="35"/>
      <c r="B407" s="36"/>
      <c r="C407" s="37"/>
      <c r="D407" s="190" t="s">
        <v>197</v>
      </c>
      <c r="E407" s="37"/>
      <c r="F407" s="191" t="s">
        <v>2635</v>
      </c>
      <c r="G407" s="37"/>
      <c r="H407" s="37"/>
      <c r="I407" s="192"/>
      <c r="J407" s="37"/>
      <c r="K407" s="37"/>
      <c r="L407" s="40"/>
      <c r="M407" s="193"/>
      <c r="N407" s="194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197</v>
      </c>
      <c r="AU407" s="18" t="s">
        <v>86</v>
      </c>
    </row>
    <row r="408" spans="1:65" s="2" customFormat="1" ht="24.15" customHeight="1">
      <c r="A408" s="35"/>
      <c r="B408" s="36"/>
      <c r="C408" s="176" t="s">
        <v>728</v>
      </c>
      <c r="D408" s="176" t="s">
        <v>191</v>
      </c>
      <c r="E408" s="177" t="s">
        <v>2637</v>
      </c>
      <c r="F408" s="178" t="s">
        <v>2638</v>
      </c>
      <c r="G408" s="179" t="s">
        <v>194</v>
      </c>
      <c r="H408" s="180">
        <v>2</v>
      </c>
      <c r="I408" s="181"/>
      <c r="J408" s="182">
        <f>ROUND(I408*H408,2)</f>
        <v>0</v>
      </c>
      <c r="K408" s="183"/>
      <c r="L408" s="40"/>
      <c r="M408" s="184" t="s">
        <v>19</v>
      </c>
      <c r="N408" s="185" t="s">
        <v>47</v>
      </c>
      <c r="O408" s="65"/>
      <c r="P408" s="186">
        <f>O408*H408</f>
        <v>0</v>
      </c>
      <c r="Q408" s="186">
        <v>2.81E-3</v>
      </c>
      <c r="R408" s="186">
        <f>Q408*H408</f>
        <v>5.62E-3</v>
      </c>
      <c r="S408" s="186">
        <v>0</v>
      </c>
      <c r="T408" s="187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8" t="s">
        <v>195</v>
      </c>
      <c r="AT408" s="188" t="s">
        <v>191</v>
      </c>
      <c r="AU408" s="188" t="s">
        <v>86</v>
      </c>
      <c r="AY408" s="18" t="s">
        <v>189</v>
      </c>
      <c r="BE408" s="189">
        <f>IF(N408="základní",J408,0)</f>
        <v>0</v>
      </c>
      <c r="BF408" s="189">
        <f>IF(N408="snížená",J408,0)</f>
        <v>0</v>
      </c>
      <c r="BG408" s="189">
        <f>IF(N408="zákl. přenesená",J408,0)</f>
        <v>0</v>
      </c>
      <c r="BH408" s="189">
        <f>IF(N408="sníž. přenesená",J408,0)</f>
        <v>0</v>
      </c>
      <c r="BI408" s="189">
        <f>IF(N408="nulová",J408,0)</f>
        <v>0</v>
      </c>
      <c r="BJ408" s="18" t="s">
        <v>84</v>
      </c>
      <c r="BK408" s="189">
        <f>ROUND(I408*H408,2)</f>
        <v>0</v>
      </c>
      <c r="BL408" s="18" t="s">
        <v>195</v>
      </c>
      <c r="BM408" s="188" t="s">
        <v>2639</v>
      </c>
    </row>
    <row r="409" spans="1:65" s="2" customFormat="1" ht="19.2">
      <c r="A409" s="35"/>
      <c r="B409" s="36"/>
      <c r="C409" s="37"/>
      <c r="D409" s="190" t="s">
        <v>197</v>
      </c>
      <c r="E409" s="37"/>
      <c r="F409" s="191" t="s">
        <v>2640</v>
      </c>
      <c r="G409" s="37"/>
      <c r="H409" s="37"/>
      <c r="I409" s="192"/>
      <c r="J409" s="37"/>
      <c r="K409" s="37"/>
      <c r="L409" s="40"/>
      <c r="M409" s="193"/>
      <c r="N409" s="194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197</v>
      </c>
      <c r="AU409" s="18" t="s">
        <v>86</v>
      </c>
    </row>
    <row r="410" spans="1:65" s="2" customFormat="1" ht="10.199999999999999">
      <c r="A410" s="35"/>
      <c r="B410" s="36"/>
      <c r="C410" s="37"/>
      <c r="D410" s="195" t="s">
        <v>199</v>
      </c>
      <c r="E410" s="37"/>
      <c r="F410" s="196" t="s">
        <v>2641</v>
      </c>
      <c r="G410" s="37"/>
      <c r="H410" s="37"/>
      <c r="I410" s="192"/>
      <c r="J410" s="37"/>
      <c r="K410" s="37"/>
      <c r="L410" s="40"/>
      <c r="M410" s="193"/>
      <c r="N410" s="194"/>
      <c r="O410" s="65"/>
      <c r="P410" s="65"/>
      <c r="Q410" s="65"/>
      <c r="R410" s="65"/>
      <c r="S410" s="65"/>
      <c r="T410" s="66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199</v>
      </c>
      <c r="AU410" s="18" t="s">
        <v>86</v>
      </c>
    </row>
    <row r="411" spans="1:65" s="13" customFormat="1" ht="10.199999999999999">
      <c r="B411" s="197"/>
      <c r="C411" s="198"/>
      <c r="D411" s="190" t="s">
        <v>201</v>
      </c>
      <c r="E411" s="199" t="s">
        <v>19</v>
      </c>
      <c r="F411" s="200" t="s">
        <v>1202</v>
      </c>
      <c r="G411" s="198"/>
      <c r="H411" s="201">
        <v>2</v>
      </c>
      <c r="I411" s="202"/>
      <c r="J411" s="198"/>
      <c r="K411" s="198"/>
      <c r="L411" s="203"/>
      <c r="M411" s="204"/>
      <c r="N411" s="205"/>
      <c r="O411" s="205"/>
      <c r="P411" s="205"/>
      <c r="Q411" s="205"/>
      <c r="R411" s="205"/>
      <c r="S411" s="205"/>
      <c r="T411" s="206"/>
      <c r="AT411" s="207" t="s">
        <v>201</v>
      </c>
      <c r="AU411" s="207" t="s">
        <v>86</v>
      </c>
      <c r="AV411" s="13" t="s">
        <v>86</v>
      </c>
      <c r="AW411" s="13" t="s">
        <v>37</v>
      </c>
      <c r="AX411" s="13" t="s">
        <v>84</v>
      </c>
      <c r="AY411" s="207" t="s">
        <v>189</v>
      </c>
    </row>
    <row r="412" spans="1:65" s="2" customFormat="1" ht="16.5" customHeight="1">
      <c r="A412" s="35"/>
      <c r="B412" s="36"/>
      <c r="C412" s="208" t="s">
        <v>735</v>
      </c>
      <c r="D412" s="208" t="s">
        <v>269</v>
      </c>
      <c r="E412" s="209" t="s">
        <v>2642</v>
      </c>
      <c r="F412" s="210" t="s">
        <v>2643</v>
      </c>
      <c r="G412" s="211" t="s">
        <v>194</v>
      </c>
      <c r="H412" s="212">
        <v>2</v>
      </c>
      <c r="I412" s="213"/>
      <c r="J412" s="214">
        <f>ROUND(I412*H412,2)</f>
        <v>0</v>
      </c>
      <c r="K412" s="215"/>
      <c r="L412" s="216"/>
      <c r="M412" s="217" t="s">
        <v>19</v>
      </c>
      <c r="N412" s="218" t="s">
        <v>47</v>
      </c>
      <c r="O412" s="65"/>
      <c r="P412" s="186">
        <f>O412*H412</f>
        <v>0</v>
      </c>
      <c r="Q412" s="186">
        <v>4.0500000000000001E-2</v>
      </c>
      <c r="R412" s="186">
        <f>Q412*H412</f>
        <v>8.1000000000000003E-2</v>
      </c>
      <c r="S412" s="186">
        <v>0</v>
      </c>
      <c r="T412" s="187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8" t="s">
        <v>226</v>
      </c>
      <c r="AT412" s="188" t="s">
        <v>269</v>
      </c>
      <c r="AU412" s="188" t="s">
        <v>86</v>
      </c>
      <c r="AY412" s="18" t="s">
        <v>189</v>
      </c>
      <c r="BE412" s="189">
        <f>IF(N412="základní",J412,0)</f>
        <v>0</v>
      </c>
      <c r="BF412" s="189">
        <f>IF(N412="snížená",J412,0)</f>
        <v>0</v>
      </c>
      <c r="BG412" s="189">
        <f>IF(N412="zákl. přenesená",J412,0)</f>
        <v>0</v>
      </c>
      <c r="BH412" s="189">
        <f>IF(N412="sníž. přenesená",J412,0)</f>
        <v>0</v>
      </c>
      <c r="BI412" s="189">
        <f>IF(N412="nulová",J412,0)</f>
        <v>0</v>
      </c>
      <c r="BJ412" s="18" t="s">
        <v>84</v>
      </c>
      <c r="BK412" s="189">
        <f>ROUND(I412*H412,2)</f>
        <v>0</v>
      </c>
      <c r="BL412" s="18" t="s">
        <v>195</v>
      </c>
      <c r="BM412" s="188" t="s">
        <v>2644</v>
      </c>
    </row>
    <row r="413" spans="1:65" s="2" customFormat="1" ht="10.199999999999999">
      <c r="A413" s="35"/>
      <c r="B413" s="36"/>
      <c r="C413" s="37"/>
      <c r="D413" s="190" t="s">
        <v>197</v>
      </c>
      <c r="E413" s="37"/>
      <c r="F413" s="191" t="s">
        <v>2643</v>
      </c>
      <c r="G413" s="37"/>
      <c r="H413" s="37"/>
      <c r="I413" s="192"/>
      <c r="J413" s="37"/>
      <c r="K413" s="37"/>
      <c r="L413" s="40"/>
      <c r="M413" s="193"/>
      <c r="N413" s="194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197</v>
      </c>
      <c r="AU413" s="18" t="s">
        <v>86</v>
      </c>
    </row>
    <row r="414" spans="1:65" s="2" customFormat="1" ht="16.5" customHeight="1">
      <c r="A414" s="35"/>
      <c r="B414" s="36"/>
      <c r="C414" s="176" t="s">
        <v>742</v>
      </c>
      <c r="D414" s="176" t="s">
        <v>191</v>
      </c>
      <c r="E414" s="177" t="s">
        <v>2645</v>
      </c>
      <c r="F414" s="178" t="s">
        <v>2646</v>
      </c>
      <c r="G414" s="179" t="s">
        <v>194</v>
      </c>
      <c r="H414" s="180">
        <v>2</v>
      </c>
      <c r="I414" s="181"/>
      <c r="J414" s="182">
        <f>ROUND(I414*H414,2)</f>
        <v>0</v>
      </c>
      <c r="K414" s="183"/>
      <c r="L414" s="40"/>
      <c r="M414" s="184" t="s">
        <v>19</v>
      </c>
      <c r="N414" s="185" t="s">
        <v>47</v>
      </c>
      <c r="O414" s="65"/>
      <c r="P414" s="186">
        <f>O414*H414</f>
        <v>0</v>
      </c>
      <c r="Q414" s="186">
        <v>2.8300000000000001E-3</v>
      </c>
      <c r="R414" s="186">
        <f>Q414*H414</f>
        <v>5.6600000000000001E-3</v>
      </c>
      <c r="S414" s="186">
        <v>0</v>
      </c>
      <c r="T414" s="187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8" t="s">
        <v>195</v>
      </c>
      <c r="AT414" s="188" t="s">
        <v>191</v>
      </c>
      <c r="AU414" s="188" t="s">
        <v>86</v>
      </c>
      <c r="AY414" s="18" t="s">
        <v>189</v>
      </c>
      <c r="BE414" s="189">
        <f>IF(N414="základní",J414,0)</f>
        <v>0</v>
      </c>
      <c r="BF414" s="189">
        <f>IF(N414="snížená",J414,0)</f>
        <v>0</v>
      </c>
      <c r="BG414" s="189">
        <f>IF(N414="zákl. přenesená",J414,0)</f>
        <v>0</v>
      </c>
      <c r="BH414" s="189">
        <f>IF(N414="sníž. přenesená",J414,0)</f>
        <v>0</v>
      </c>
      <c r="BI414" s="189">
        <f>IF(N414="nulová",J414,0)</f>
        <v>0</v>
      </c>
      <c r="BJ414" s="18" t="s">
        <v>84</v>
      </c>
      <c r="BK414" s="189">
        <f>ROUND(I414*H414,2)</f>
        <v>0</v>
      </c>
      <c r="BL414" s="18" t="s">
        <v>195</v>
      </c>
      <c r="BM414" s="188" t="s">
        <v>2647</v>
      </c>
    </row>
    <row r="415" spans="1:65" s="2" customFormat="1" ht="19.2">
      <c r="A415" s="35"/>
      <c r="B415" s="36"/>
      <c r="C415" s="37"/>
      <c r="D415" s="190" t="s">
        <v>197</v>
      </c>
      <c r="E415" s="37"/>
      <c r="F415" s="191" t="s">
        <v>2648</v>
      </c>
      <c r="G415" s="37"/>
      <c r="H415" s="37"/>
      <c r="I415" s="192"/>
      <c r="J415" s="37"/>
      <c r="K415" s="37"/>
      <c r="L415" s="40"/>
      <c r="M415" s="193"/>
      <c r="N415" s="194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197</v>
      </c>
      <c r="AU415" s="18" t="s">
        <v>86</v>
      </c>
    </row>
    <row r="416" spans="1:65" s="2" customFormat="1" ht="10.199999999999999">
      <c r="A416" s="35"/>
      <c r="B416" s="36"/>
      <c r="C416" s="37"/>
      <c r="D416" s="195" t="s">
        <v>199</v>
      </c>
      <c r="E416" s="37"/>
      <c r="F416" s="196" t="s">
        <v>2649</v>
      </c>
      <c r="G416" s="37"/>
      <c r="H416" s="37"/>
      <c r="I416" s="192"/>
      <c r="J416" s="37"/>
      <c r="K416" s="37"/>
      <c r="L416" s="40"/>
      <c r="M416" s="193"/>
      <c r="N416" s="194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199</v>
      </c>
      <c r="AU416" s="18" t="s">
        <v>86</v>
      </c>
    </row>
    <row r="417" spans="1:65" s="13" customFormat="1" ht="10.199999999999999">
      <c r="B417" s="197"/>
      <c r="C417" s="198"/>
      <c r="D417" s="190" t="s">
        <v>201</v>
      </c>
      <c r="E417" s="199" t="s">
        <v>19</v>
      </c>
      <c r="F417" s="200" t="s">
        <v>1202</v>
      </c>
      <c r="G417" s="198"/>
      <c r="H417" s="201">
        <v>2</v>
      </c>
      <c r="I417" s="202"/>
      <c r="J417" s="198"/>
      <c r="K417" s="198"/>
      <c r="L417" s="203"/>
      <c r="M417" s="204"/>
      <c r="N417" s="205"/>
      <c r="O417" s="205"/>
      <c r="P417" s="205"/>
      <c r="Q417" s="205"/>
      <c r="R417" s="205"/>
      <c r="S417" s="205"/>
      <c r="T417" s="206"/>
      <c r="AT417" s="207" t="s">
        <v>201</v>
      </c>
      <c r="AU417" s="207" t="s">
        <v>86</v>
      </c>
      <c r="AV417" s="13" t="s">
        <v>86</v>
      </c>
      <c r="AW417" s="13" t="s">
        <v>37</v>
      </c>
      <c r="AX417" s="13" t="s">
        <v>84</v>
      </c>
      <c r="AY417" s="207" t="s">
        <v>189</v>
      </c>
    </row>
    <row r="418" spans="1:65" s="2" customFormat="1" ht="24.15" customHeight="1">
      <c r="A418" s="35"/>
      <c r="B418" s="36"/>
      <c r="C418" s="208" t="s">
        <v>748</v>
      </c>
      <c r="D418" s="208" t="s">
        <v>269</v>
      </c>
      <c r="E418" s="209" t="s">
        <v>2650</v>
      </c>
      <c r="F418" s="210" t="s">
        <v>2651</v>
      </c>
      <c r="G418" s="211" t="s">
        <v>194</v>
      </c>
      <c r="H418" s="212">
        <v>2</v>
      </c>
      <c r="I418" s="213"/>
      <c r="J418" s="214">
        <f>ROUND(I418*H418,2)</f>
        <v>0</v>
      </c>
      <c r="K418" s="215"/>
      <c r="L418" s="216"/>
      <c r="M418" s="217" t="s">
        <v>19</v>
      </c>
      <c r="N418" s="218" t="s">
        <v>47</v>
      </c>
      <c r="O418" s="65"/>
      <c r="P418" s="186">
        <f>O418*H418</f>
        <v>0</v>
      </c>
      <c r="Q418" s="186">
        <v>4.2000000000000003E-2</v>
      </c>
      <c r="R418" s="186">
        <f>Q418*H418</f>
        <v>8.4000000000000005E-2</v>
      </c>
      <c r="S418" s="186">
        <v>0</v>
      </c>
      <c r="T418" s="187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88" t="s">
        <v>226</v>
      </c>
      <c r="AT418" s="188" t="s">
        <v>269</v>
      </c>
      <c r="AU418" s="188" t="s">
        <v>86</v>
      </c>
      <c r="AY418" s="18" t="s">
        <v>189</v>
      </c>
      <c r="BE418" s="189">
        <f>IF(N418="základní",J418,0)</f>
        <v>0</v>
      </c>
      <c r="BF418" s="189">
        <f>IF(N418="snížená",J418,0)</f>
        <v>0</v>
      </c>
      <c r="BG418" s="189">
        <f>IF(N418="zákl. přenesená",J418,0)</f>
        <v>0</v>
      </c>
      <c r="BH418" s="189">
        <f>IF(N418="sníž. přenesená",J418,0)</f>
        <v>0</v>
      </c>
      <c r="BI418" s="189">
        <f>IF(N418="nulová",J418,0)</f>
        <v>0</v>
      </c>
      <c r="BJ418" s="18" t="s">
        <v>84</v>
      </c>
      <c r="BK418" s="189">
        <f>ROUND(I418*H418,2)</f>
        <v>0</v>
      </c>
      <c r="BL418" s="18" t="s">
        <v>195</v>
      </c>
      <c r="BM418" s="188" t="s">
        <v>2652</v>
      </c>
    </row>
    <row r="419" spans="1:65" s="2" customFormat="1" ht="19.2">
      <c r="A419" s="35"/>
      <c r="B419" s="36"/>
      <c r="C419" s="37"/>
      <c r="D419" s="190" t="s">
        <v>197</v>
      </c>
      <c r="E419" s="37"/>
      <c r="F419" s="191" t="s">
        <v>2651</v>
      </c>
      <c r="G419" s="37"/>
      <c r="H419" s="37"/>
      <c r="I419" s="192"/>
      <c r="J419" s="37"/>
      <c r="K419" s="37"/>
      <c r="L419" s="40"/>
      <c r="M419" s="193"/>
      <c r="N419" s="194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197</v>
      </c>
      <c r="AU419" s="18" t="s">
        <v>86</v>
      </c>
    </row>
    <row r="420" spans="1:65" s="2" customFormat="1" ht="16.5" customHeight="1">
      <c r="A420" s="35"/>
      <c r="B420" s="36"/>
      <c r="C420" s="176" t="s">
        <v>1288</v>
      </c>
      <c r="D420" s="176" t="s">
        <v>191</v>
      </c>
      <c r="E420" s="177" t="s">
        <v>2653</v>
      </c>
      <c r="F420" s="178" t="s">
        <v>2654</v>
      </c>
      <c r="G420" s="179" t="s">
        <v>194</v>
      </c>
      <c r="H420" s="180">
        <v>1</v>
      </c>
      <c r="I420" s="181"/>
      <c r="J420" s="182">
        <f>ROUND(I420*H420,2)</f>
        <v>0</v>
      </c>
      <c r="K420" s="183"/>
      <c r="L420" s="40"/>
      <c r="M420" s="184" t="s">
        <v>19</v>
      </c>
      <c r="N420" s="185" t="s">
        <v>47</v>
      </c>
      <c r="O420" s="65"/>
      <c r="P420" s="186">
        <f>O420*H420</f>
        <v>0</v>
      </c>
      <c r="Q420" s="186">
        <v>1.3799999999999999E-3</v>
      </c>
      <c r="R420" s="186">
        <f>Q420*H420</f>
        <v>1.3799999999999999E-3</v>
      </c>
      <c r="S420" s="186">
        <v>0</v>
      </c>
      <c r="T420" s="187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8" t="s">
        <v>195</v>
      </c>
      <c r="AT420" s="188" t="s">
        <v>191</v>
      </c>
      <c r="AU420" s="188" t="s">
        <v>86</v>
      </c>
      <c r="AY420" s="18" t="s">
        <v>189</v>
      </c>
      <c r="BE420" s="189">
        <f>IF(N420="základní",J420,0)</f>
        <v>0</v>
      </c>
      <c r="BF420" s="189">
        <f>IF(N420="snížená",J420,0)</f>
        <v>0</v>
      </c>
      <c r="BG420" s="189">
        <f>IF(N420="zákl. přenesená",J420,0)</f>
        <v>0</v>
      </c>
      <c r="BH420" s="189">
        <f>IF(N420="sníž. přenesená",J420,0)</f>
        <v>0</v>
      </c>
      <c r="BI420" s="189">
        <f>IF(N420="nulová",J420,0)</f>
        <v>0</v>
      </c>
      <c r="BJ420" s="18" t="s">
        <v>84</v>
      </c>
      <c r="BK420" s="189">
        <f>ROUND(I420*H420,2)</f>
        <v>0</v>
      </c>
      <c r="BL420" s="18" t="s">
        <v>195</v>
      </c>
      <c r="BM420" s="188" t="s">
        <v>2655</v>
      </c>
    </row>
    <row r="421" spans="1:65" s="2" customFormat="1" ht="19.2">
      <c r="A421" s="35"/>
      <c r="B421" s="36"/>
      <c r="C421" s="37"/>
      <c r="D421" s="190" t="s">
        <v>197</v>
      </c>
      <c r="E421" s="37"/>
      <c r="F421" s="191" t="s">
        <v>2656</v>
      </c>
      <c r="G421" s="37"/>
      <c r="H421" s="37"/>
      <c r="I421" s="192"/>
      <c r="J421" s="37"/>
      <c r="K421" s="37"/>
      <c r="L421" s="40"/>
      <c r="M421" s="193"/>
      <c r="N421" s="194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197</v>
      </c>
      <c r="AU421" s="18" t="s">
        <v>86</v>
      </c>
    </row>
    <row r="422" spans="1:65" s="2" customFormat="1" ht="10.199999999999999">
      <c r="A422" s="35"/>
      <c r="B422" s="36"/>
      <c r="C422" s="37"/>
      <c r="D422" s="195" t="s">
        <v>199</v>
      </c>
      <c r="E422" s="37"/>
      <c r="F422" s="196" t="s">
        <v>2657</v>
      </c>
      <c r="G422" s="37"/>
      <c r="H422" s="37"/>
      <c r="I422" s="192"/>
      <c r="J422" s="37"/>
      <c r="K422" s="37"/>
      <c r="L422" s="40"/>
      <c r="M422" s="193"/>
      <c r="N422" s="194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199</v>
      </c>
      <c r="AU422" s="18" t="s">
        <v>86</v>
      </c>
    </row>
    <row r="423" spans="1:65" s="13" customFormat="1" ht="10.199999999999999">
      <c r="B423" s="197"/>
      <c r="C423" s="198"/>
      <c r="D423" s="190" t="s">
        <v>201</v>
      </c>
      <c r="E423" s="199" t="s">
        <v>19</v>
      </c>
      <c r="F423" s="200" t="s">
        <v>84</v>
      </c>
      <c r="G423" s="198"/>
      <c r="H423" s="201">
        <v>1</v>
      </c>
      <c r="I423" s="202"/>
      <c r="J423" s="198"/>
      <c r="K423" s="198"/>
      <c r="L423" s="203"/>
      <c r="M423" s="204"/>
      <c r="N423" s="205"/>
      <c r="O423" s="205"/>
      <c r="P423" s="205"/>
      <c r="Q423" s="205"/>
      <c r="R423" s="205"/>
      <c r="S423" s="205"/>
      <c r="T423" s="206"/>
      <c r="AT423" s="207" t="s">
        <v>201</v>
      </c>
      <c r="AU423" s="207" t="s">
        <v>86</v>
      </c>
      <c r="AV423" s="13" t="s">
        <v>86</v>
      </c>
      <c r="AW423" s="13" t="s">
        <v>37</v>
      </c>
      <c r="AX423" s="13" t="s">
        <v>84</v>
      </c>
      <c r="AY423" s="207" t="s">
        <v>189</v>
      </c>
    </row>
    <row r="424" spans="1:65" s="2" customFormat="1" ht="16.5" customHeight="1">
      <c r="A424" s="35"/>
      <c r="B424" s="36"/>
      <c r="C424" s="208" t="s">
        <v>1293</v>
      </c>
      <c r="D424" s="208" t="s">
        <v>269</v>
      </c>
      <c r="E424" s="209" t="s">
        <v>2658</v>
      </c>
      <c r="F424" s="210" t="s">
        <v>2659</v>
      </c>
      <c r="G424" s="211" t="s">
        <v>194</v>
      </c>
      <c r="H424" s="212">
        <v>1</v>
      </c>
      <c r="I424" s="213"/>
      <c r="J424" s="214">
        <f>ROUND(I424*H424,2)</f>
        <v>0</v>
      </c>
      <c r="K424" s="215"/>
      <c r="L424" s="216"/>
      <c r="M424" s="217" t="s">
        <v>19</v>
      </c>
      <c r="N424" s="218" t="s">
        <v>47</v>
      </c>
      <c r="O424" s="65"/>
      <c r="P424" s="186">
        <f>O424*H424</f>
        <v>0</v>
      </c>
      <c r="Q424" s="186">
        <v>1.3599999999999999E-2</v>
      </c>
      <c r="R424" s="186">
        <f>Q424*H424</f>
        <v>1.3599999999999999E-2</v>
      </c>
      <c r="S424" s="186">
        <v>0</v>
      </c>
      <c r="T424" s="187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88" t="s">
        <v>226</v>
      </c>
      <c r="AT424" s="188" t="s">
        <v>269</v>
      </c>
      <c r="AU424" s="188" t="s">
        <v>86</v>
      </c>
      <c r="AY424" s="18" t="s">
        <v>189</v>
      </c>
      <c r="BE424" s="189">
        <f>IF(N424="základní",J424,0)</f>
        <v>0</v>
      </c>
      <c r="BF424" s="189">
        <f>IF(N424="snížená",J424,0)</f>
        <v>0</v>
      </c>
      <c r="BG424" s="189">
        <f>IF(N424="zákl. přenesená",J424,0)</f>
        <v>0</v>
      </c>
      <c r="BH424" s="189">
        <f>IF(N424="sníž. přenesená",J424,0)</f>
        <v>0</v>
      </c>
      <c r="BI424" s="189">
        <f>IF(N424="nulová",J424,0)</f>
        <v>0</v>
      </c>
      <c r="BJ424" s="18" t="s">
        <v>84</v>
      </c>
      <c r="BK424" s="189">
        <f>ROUND(I424*H424,2)</f>
        <v>0</v>
      </c>
      <c r="BL424" s="18" t="s">
        <v>195</v>
      </c>
      <c r="BM424" s="188" t="s">
        <v>2660</v>
      </c>
    </row>
    <row r="425" spans="1:65" s="2" customFormat="1" ht="10.199999999999999">
      <c r="A425" s="35"/>
      <c r="B425" s="36"/>
      <c r="C425" s="37"/>
      <c r="D425" s="190" t="s">
        <v>197</v>
      </c>
      <c r="E425" s="37"/>
      <c r="F425" s="191" t="s">
        <v>2659</v>
      </c>
      <c r="G425" s="37"/>
      <c r="H425" s="37"/>
      <c r="I425" s="192"/>
      <c r="J425" s="37"/>
      <c r="K425" s="37"/>
      <c r="L425" s="40"/>
      <c r="M425" s="193"/>
      <c r="N425" s="194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197</v>
      </c>
      <c r="AU425" s="18" t="s">
        <v>86</v>
      </c>
    </row>
    <row r="426" spans="1:65" s="2" customFormat="1" ht="21.75" customHeight="1">
      <c r="A426" s="35"/>
      <c r="B426" s="36"/>
      <c r="C426" s="176" t="s">
        <v>1300</v>
      </c>
      <c r="D426" s="176" t="s">
        <v>191</v>
      </c>
      <c r="E426" s="177" t="s">
        <v>2661</v>
      </c>
      <c r="F426" s="178" t="s">
        <v>2662</v>
      </c>
      <c r="G426" s="179" t="s">
        <v>210</v>
      </c>
      <c r="H426" s="180">
        <v>13.6</v>
      </c>
      <c r="I426" s="181"/>
      <c r="J426" s="182">
        <f>ROUND(I426*H426,2)</f>
        <v>0</v>
      </c>
      <c r="K426" s="183"/>
      <c r="L426" s="40"/>
      <c r="M426" s="184" t="s">
        <v>19</v>
      </c>
      <c r="N426" s="185" t="s">
        <v>47</v>
      </c>
      <c r="O426" s="65"/>
      <c r="P426" s="186">
        <f>O426*H426</f>
        <v>0</v>
      </c>
      <c r="Q426" s="186">
        <v>0</v>
      </c>
      <c r="R426" s="186">
        <f>Q426*H426</f>
        <v>0</v>
      </c>
      <c r="S426" s="186">
        <v>4.3999999999999997E-2</v>
      </c>
      <c r="T426" s="187">
        <f>S426*H426</f>
        <v>0.59839999999999993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88" t="s">
        <v>195</v>
      </c>
      <c r="AT426" s="188" t="s">
        <v>191</v>
      </c>
      <c r="AU426" s="188" t="s">
        <v>86</v>
      </c>
      <c r="AY426" s="18" t="s">
        <v>189</v>
      </c>
      <c r="BE426" s="189">
        <f>IF(N426="základní",J426,0)</f>
        <v>0</v>
      </c>
      <c r="BF426" s="189">
        <f>IF(N426="snížená",J426,0)</f>
        <v>0</v>
      </c>
      <c r="BG426" s="189">
        <f>IF(N426="zákl. přenesená",J426,0)</f>
        <v>0</v>
      </c>
      <c r="BH426" s="189">
        <f>IF(N426="sníž. přenesená",J426,0)</f>
        <v>0</v>
      </c>
      <c r="BI426" s="189">
        <f>IF(N426="nulová",J426,0)</f>
        <v>0</v>
      </c>
      <c r="BJ426" s="18" t="s">
        <v>84</v>
      </c>
      <c r="BK426" s="189">
        <f>ROUND(I426*H426,2)</f>
        <v>0</v>
      </c>
      <c r="BL426" s="18" t="s">
        <v>195</v>
      </c>
      <c r="BM426" s="188" t="s">
        <v>2663</v>
      </c>
    </row>
    <row r="427" spans="1:65" s="2" customFormat="1" ht="19.2">
      <c r="A427" s="35"/>
      <c r="B427" s="36"/>
      <c r="C427" s="37"/>
      <c r="D427" s="190" t="s">
        <v>197</v>
      </c>
      <c r="E427" s="37"/>
      <c r="F427" s="191" t="s">
        <v>2664</v>
      </c>
      <c r="G427" s="37"/>
      <c r="H427" s="37"/>
      <c r="I427" s="192"/>
      <c r="J427" s="37"/>
      <c r="K427" s="37"/>
      <c r="L427" s="40"/>
      <c r="M427" s="193"/>
      <c r="N427" s="194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197</v>
      </c>
      <c r="AU427" s="18" t="s">
        <v>86</v>
      </c>
    </row>
    <row r="428" spans="1:65" s="2" customFormat="1" ht="10.199999999999999">
      <c r="A428" s="35"/>
      <c r="B428" s="36"/>
      <c r="C428" s="37"/>
      <c r="D428" s="195" t="s">
        <v>199</v>
      </c>
      <c r="E428" s="37"/>
      <c r="F428" s="196" t="s">
        <v>2665</v>
      </c>
      <c r="G428" s="37"/>
      <c r="H428" s="37"/>
      <c r="I428" s="192"/>
      <c r="J428" s="37"/>
      <c r="K428" s="37"/>
      <c r="L428" s="40"/>
      <c r="M428" s="193"/>
      <c r="N428" s="194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199</v>
      </c>
      <c r="AU428" s="18" t="s">
        <v>86</v>
      </c>
    </row>
    <row r="429" spans="1:65" s="13" customFormat="1" ht="10.199999999999999">
      <c r="B429" s="197"/>
      <c r="C429" s="198"/>
      <c r="D429" s="190" t="s">
        <v>201</v>
      </c>
      <c r="E429" s="199" t="s">
        <v>19</v>
      </c>
      <c r="F429" s="200" t="s">
        <v>2666</v>
      </c>
      <c r="G429" s="198"/>
      <c r="H429" s="201">
        <v>13.6</v>
      </c>
      <c r="I429" s="202"/>
      <c r="J429" s="198"/>
      <c r="K429" s="198"/>
      <c r="L429" s="203"/>
      <c r="M429" s="204"/>
      <c r="N429" s="205"/>
      <c r="O429" s="205"/>
      <c r="P429" s="205"/>
      <c r="Q429" s="205"/>
      <c r="R429" s="205"/>
      <c r="S429" s="205"/>
      <c r="T429" s="206"/>
      <c r="AT429" s="207" t="s">
        <v>201</v>
      </c>
      <c r="AU429" s="207" t="s">
        <v>86</v>
      </c>
      <c r="AV429" s="13" t="s">
        <v>86</v>
      </c>
      <c r="AW429" s="13" t="s">
        <v>37</v>
      </c>
      <c r="AX429" s="13" t="s">
        <v>84</v>
      </c>
      <c r="AY429" s="207" t="s">
        <v>189</v>
      </c>
    </row>
    <row r="430" spans="1:65" s="2" customFormat="1" ht="24.15" customHeight="1">
      <c r="A430" s="35"/>
      <c r="B430" s="36"/>
      <c r="C430" s="176" t="s">
        <v>1306</v>
      </c>
      <c r="D430" s="176" t="s">
        <v>191</v>
      </c>
      <c r="E430" s="177" t="s">
        <v>2667</v>
      </c>
      <c r="F430" s="178" t="s">
        <v>2668</v>
      </c>
      <c r="G430" s="179" t="s">
        <v>210</v>
      </c>
      <c r="H430" s="180">
        <v>13.6</v>
      </c>
      <c r="I430" s="181"/>
      <c r="J430" s="182">
        <f>ROUND(I430*H430,2)</f>
        <v>0</v>
      </c>
      <c r="K430" s="183"/>
      <c r="L430" s="40"/>
      <c r="M430" s="184" t="s">
        <v>19</v>
      </c>
      <c r="N430" s="185" t="s">
        <v>47</v>
      </c>
      <c r="O430" s="65"/>
      <c r="P430" s="186">
        <f>O430*H430</f>
        <v>0</v>
      </c>
      <c r="Q430" s="186">
        <v>0</v>
      </c>
      <c r="R430" s="186">
        <f>Q430*H430</f>
        <v>0</v>
      </c>
      <c r="S430" s="186">
        <v>0</v>
      </c>
      <c r="T430" s="187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8" t="s">
        <v>195</v>
      </c>
      <c r="AT430" s="188" t="s">
        <v>191</v>
      </c>
      <c r="AU430" s="188" t="s">
        <v>86</v>
      </c>
      <c r="AY430" s="18" t="s">
        <v>189</v>
      </c>
      <c r="BE430" s="189">
        <f>IF(N430="základní",J430,0)</f>
        <v>0</v>
      </c>
      <c r="BF430" s="189">
        <f>IF(N430="snížená",J430,0)</f>
        <v>0</v>
      </c>
      <c r="BG430" s="189">
        <f>IF(N430="zákl. přenesená",J430,0)</f>
        <v>0</v>
      </c>
      <c r="BH430" s="189">
        <f>IF(N430="sníž. přenesená",J430,0)</f>
        <v>0</v>
      </c>
      <c r="BI430" s="189">
        <f>IF(N430="nulová",J430,0)</f>
        <v>0</v>
      </c>
      <c r="BJ430" s="18" t="s">
        <v>84</v>
      </c>
      <c r="BK430" s="189">
        <f>ROUND(I430*H430,2)</f>
        <v>0</v>
      </c>
      <c r="BL430" s="18" t="s">
        <v>195</v>
      </c>
      <c r="BM430" s="188" t="s">
        <v>2669</v>
      </c>
    </row>
    <row r="431" spans="1:65" s="2" customFormat="1" ht="28.8">
      <c r="A431" s="35"/>
      <c r="B431" s="36"/>
      <c r="C431" s="37"/>
      <c r="D431" s="190" t="s">
        <v>197</v>
      </c>
      <c r="E431" s="37"/>
      <c r="F431" s="191" t="s">
        <v>2670</v>
      </c>
      <c r="G431" s="37"/>
      <c r="H431" s="37"/>
      <c r="I431" s="192"/>
      <c r="J431" s="37"/>
      <c r="K431" s="37"/>
      <c r="L431" s="40"/>
      <c r="M431" s="193"/>
      <c r="N431" s="194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197</v>
      </c>
      <c r="AU431" s="18" t="s">
        <v>86</v>
      </c>
    </row>
    <row r="432" spans="1:65" s="2" customFormat="1" ht="10.199999999999999">
      <c r="A432" s="35"/>
      <c r="B432" s="36"/>
      <c r="C432" s="37"/>
      <c r="D432" s="195" t="s">
        <v>199</v>
      </c>
      <c r="E432" s="37"/>
      <c r="F432" s="196" t="s">
        <v>2671</v>
      </c>
      <c r="G432" s="37"/>
      <c r="H432" s="37"/>
      <c r="I432" s="192"/>
      <c r="J432" s="37"/>
      <c r="K432" s="37"/>
      <c r="L432" s="40"/>
      <c r="M432" s="193"/>
      <c r="N432" s="194"/>
      <c r="O432" s="65"/>
      <c r="P432" s="65"/>
      <c r="Q432" s="65"/>
      <c r="R432" s="65"/>
      <c r="S432" s="65"/>
      <c r="T432" s="66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199</v>
      </c>
      <c r="AU432" s="18" t="s">
        <v>86</v>
      </c>
    </row>
    <row r="433" spans="1:65" s="13" customFormat="1" ht="10.199999999999999">
      <c r="B433" s="197"/>
      <c r="C433" s="198"/>
      <c r="D433" s="190" t="s">
        <v>201</v>
      </c>
      <c r="E433" s="199" t="s">
        <v>19</v>
      </c>
      <c r="F433" s="200" t="s">
        <v>2672</v>
      </c>
      <c r="G433" s="198"/>
      <c r="H433" s="201">
        <v>13.6</v>
      </c>
      <c r="I433" s="202"/>
      <c r="J433" s="198"/>
      <c r="K433" s="198"/>
      <c r="L433" s="203"/>
      <c r="M433" s="204"/>
      <c r="N433" s="205"/>
      <c r="O433" s="205"/>
      <c r="P433" s="205"/>
      <c r="Q433" s="205"/>
      <c r="R433" s="205"/>
      <c r="S433" s="205"/>
      <c r="T433" s="206"/>
      <c r="AT433" s="207" t="s">
        <v>201</v>
      </c>
      <c r="AU433" s="207" t="s">
        <v>86</v>
      </c>
      <c r="AV433" s="13" t="s">
        <v>86</v>
      </c>
      <c r="AW433" s="13" t="s">
        <v>37</v>
      </c>
      <c r="AX433" s="13" t="s">
        <v>84</v>
      </c>
      <c r="AY433" s="207" t="s">
        <v>189</v>
      </c>
    </row>
    <row r="434" spans="1:65" s="2" customFormat="1" ht="24.15" customHeight="1">
      <c r="A434" s="35"/>
      <c r="B434" s="36"/>
      <c r="C434" s="176" t="s">
        <v>1312</v>
      </c>
      <c r="D434" s="176" t="s">
        <v>191</v>
      </c>
      <c r="E434" s="177" t="s">
        <v>2673</v>
      </c>
      <c r="F434" s="178" t="s">
        <v>2674</v>
      </c>
      <c r="G434" s="179" t="s">
        <v>194</v>
      </c>
      <c r="H434" s="180">
        <v>7</v>
      </c>
      <c r="I434" s="181"/>
      <c r="J434" s="182">
        <f>ROUND(I434*H434,2)</f>
        <v>0</v>
      </c>
      <c r="K434" s="183"/>
      <c r="L434" s="40"/>
      <c r="M434" s="184" t="s">
        <v>19</v>
      </c>
      <c r="N434" s="185" t="s">
        <v>47</v>
      </c>
      <c r="O434" s="65"/>
      <c r="P434" s="186">
        <f>O434*H434</f>
        <v>0</v>
      </c>
      <c r="Q434" s="186">
        <v>0</v>
      </c>
      <c r="R434" s="186">
        <f>Q434*H434</f>
        <v>0</v>
      </c>
      <c r="S434" s="186">
        <v>4.1849999999999998E-2</v>
      </c>
      <c r="T434" s="187">
        <f>S434*H434</f>
        <v>0.29294999999999999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88" t="s">
        <v>195</v>
      </c>
      <c r="AT434" s="188" t="s">
        <v>191</v>
      </c>
      <c r="AU434" s="188" t="s">
        <v>86</v>
      </c>
      <c r="AY434" s="18" t="s">
        <v>189</v>
      </c>
      <c r="BE434" s="189">
        <f>IF(N434="základní",J434,0)</f>
        <v>0</v>
      </c>
      <c r="BF434" s="189">
        <f>IF(N434="snížená",J434,0)</f>
        <v>0</v>
      </c>
      <c r="BG434" s="189">
        <f>IF(N434="zákl. přenesená",J434,0)</f>
        <v>0</v>
      </c>
      <c r="BH434" s="189">
        <f>IF(N434="sníž. přenesená",J434,0)</f>
        <v>0</v>
      </c>
      <c r="BI434" s="189">
        <f>IF(N434="nulová",J434,0)</f>
        <v>0</v>
      </c>
      <c r="BJ434" s="18" t="s">
        <v>84</v>
      </c>
      <c r="BK434" s="189">
        <f>ROUND(I434*H434,2)</f>
        <v>0</v>
      </c>
      <c r="BL434" s="18" t="s">
        <v>195</v>
      </c>
      <c r="BM434" s="188" t="s">
        <v>2675</v>
      </c>
    </row>
    <row r="435" spans="1:65" s="2" customFormat="1" ht="19.2">
      <c r="A435" s="35"/>
      <c r="B435" s="36"/>
      <c r="C435" s="37"/>
      <c r="D435" s="190" t="s">
        <v>197</v>
      </c>
      <c r="E435" s="37"/>
      <c r="F435" s="191" t="s">
        <v>2676</v>
      </c>
      <c r="G435" s="37"/>
      <c r="H435" s="37"/>
      <c r="I435" s="192"/>
      <c r="J435" s="37"/>
      <c r="K435" s="37"/>
      <c r="L435" s="40"/>
      <c r="M435" s="193"/>
      <c r="N435" s="194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197</v>
      </c>
      <c r="AU435" s="18" t="s">
        <v>86</v>
      </c>
    </row>
    <row r="436" spans="1:65" s="2" customFormat="1" ht="10.199999999999999">
      <c r="A436" s="35"/>
      <c r="B436" s="36"/>
      <c r="C436" s="37"/>
      <c r="D436" s="195" t="s">
        <v>199</v>
      </c>
      <c r="E436" s="37"/>
      <c r="F436" s="196" t="s">
        <v>2677</v>
      </c>
      <c r="G436" s="37"/>
      <c r="H436" s="37"/>
      <c r="I436" s="192"/>
      <c r="J436" s="37"/>
      <c r="K436" s="37"/>
      <c r="L436" s="40"/>
      <c r="M436" s="193"/>
      <c r="N436" s="194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199</v>
      </c>
      <c r="AU436" s="18" t="s">
        <v>86</v>
      </c>
    </row>
    <row r="437" spans="1:65" s="13" customFormat="1" ht="10.199999999999999">
      <c r="B437" s="197"/>
      <c r="C437" s="198"/>
      <c r="D437" s="190" t="s">
        <v>201</v>
      </c>
      <c r="E437" s="199" t="s">
        <v>19</v>
      </c>
      <c r="F437" s="200" t="s">
        <v>2678</v>
      </c>
      <c r="G437" s="198"/>
      <c r="H437" s="201">
        <v>7</v>
      </c>
      <c r="I437" s="202"/>
      <c r="J437" s="198"/>
      <c r="K437" s="198"/>
      <c r="L437" s="203"/>
      <c r="M437" s="204"/>
      <c r="N437" s="205"/>
      <c r="O437" s="205"/>
      <c r="P437" s="205"/>
      <c r="Q437" s="205"/>
      <c r="R437" s="205"/>
      <c r="S437" s="205"/>
      <c r="T437" s="206"/>
      <c r="AT437" s="207" t="s">
        <v>201</v>
      </c>
      <c r="AU437" s="207" t="s">
        <v>86</v>
      </c>
      <c r="AV437" s="13" t="s">
        <v>86</v>
      </c>
      <c r="AW437" s="13" t="s">
        <v>37</v>
      </c>
      <c r="AX437" s="13" t="s">
        <v>84</v>
      </c>
      <c r="AY437" s="207" t="s">
        <v>189</v>
      </c>
    </row>
    <row r="438" spans="1:65" s="2" customFormat="1" ht="16.5" customHeight="1">
      <c r="A438" s="35"/>
      <c r="B438" s="36"/>
      <c r="C438" s="176" t="s">
        <v>1315</v>
      </c>
      <c r="D438" s="176" t="s">
        <v>191</v>
      </c>
      <c r="E438" s="177" t="s">
        <v>1587</v>
      </c>
      <c r="F438" s="178" t="s">
        <v>1588</v>
      </c>
      <c r="G438" s="179" t="s">
        <v>210</v>
      </c>
      <c r="H438" s="180">
        <v>10.1</v>
      </c>
      <c r="I438" s="181"/>
      <c r="J438" s="182">
        <f>ROUND(I438*H438,2)</f>
        <v>0</v>
      </c>
      <c r="K438" s="183"/>
      <c r="L438" s="40"/>
      <c r="M438" s="184" t="s">
        <v>19</v>
      </c>
      <c r="N438" s="185" t="s">
        <v>47</v>
      </c>
      <c r="O438" s="65"/>
      <c r="P438" s="186">
        <f>O438*H438</f>
        <v>0</v>
      </c>
      <c r="Q438" s="186">
        <v>0</v>
      </c>
      <c r="R438" s="186">
        <f>Q438*H438</f>
        <v>0</v>
      </c>
      <c r="S438" s="186">
        <v>0</v>
      </c>
      <c r="T438" s="187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8" t="s">
        <v>195</v>
      </c>
      <c r="AT438" s="188" t="s">
        <v>191</v>
      </c>
      <c r="AU438" s="188" t="s">
        <v>86</v>
      </c>
      <c r="AY438" s="18" t="s">
        <v>189</v>
      </c>
      <c r="BE438" s="189">
        <f>IF(N438="základní",J438,0)</f>
        <v>0</v>
      </c>
      <c r="BF438" s="189">
        <f>IF(N438="snížená",J438,0)</f>
        <v>0</v>
      </c>
      <c r="BG438" s="189">
        <f>IF(N438="zákl. přenesená",J438,0)</f>
        <v>0</v>
      </c>
      <c r="BH438" s="189">
        <f>IF(N438="sníž. přenesená",J438,0)</f>
        <v>0</v>
      </c>
      <c r="BI438" s="189">
        <f>IF(N438="nulová",J438,0)</f>
        <v>0</v>
      </c>
      <c r="BJ438" s="18" t="s">
        <v>84</v>
      </c>
      <c r="BK438" s="189">
        <f>ROUND(I438*H438,2)</f>
        <v>0</v>
      </c>
      <c r="BL438" s="18" t="s">
        <v>195</v>
      </c>
      <c r="BM438" s="188" t="s">
        <v>2679</v>
      </c>
    </row>
    <row r="439" spans="1:65" s="2" customFormat="1" ht="10.199999999999999">
      <c r="A439" s="35"/>
      <c r="B439" s="36"/>
      <c r="C439" s="37"/>
      <c r="D439" s="190" t="s">
        <v>197</v>
      </c>
      <c r="E439" s="37"/>
      <c r="F439" s="191" t="s">
        <v>1590</v>
      </c>
      <c r="G439" s="37"/>
      <c r="H439" s="37"/>
      <c r="I439" s="192"/>
      <c r="J439" s="37"/>
      <c r="K439" s="37"/>
      <c r="L439" s="40"/>
      <c r="M439" s="193"/>
      <c r="N439" s="194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197</v>
      </c>
      <c r="AU439" s="18" t="s">
        <v>86</v>
      </c>
    </row>
    <row r="440" spans="1:65" s="2" customFormat="1" ht="10.199999999999999">
      <c r="A440" s="35"/>
      <c r="B440" s="36"/>
      <c r="C440" s="37"/>
      <c r="D440" s="195" t="s">
        <v>199</v>
      </c>
      <c r="E440" s="37"/>
      <c r="F440" s="196" t="s">
        <v>1591</v>
      </c>
      <c r="G440" s="37"/>
      <c r="H440" s="37"/>
      <c r="I440" s="192"/>
      <c r="J440" s="37"/>
      <c r="K440" s="37"/>
      <c r="L440" s="40"/>
      <c r="M440" s="193"/>
      <c r="N440" s="194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199</v>
      </c>
      <c r="AU440" s="18" t="s">
        <v>86</v>
      </c>
    </row>
    <row r="441" spans="1:65" s="13" customFormat="1" ht="10.199999999999999">
      <c r="B441" s="197"/>
      <c r="C441" s="198"/>
      <c r="D441" s="190" t="s">
        <v>201</v>
      </c>
      <c r="E441" s="199" t="s">
        <v>19</v>
      </c>
      <c r="F441" s="200" t="s">
        <v>1327</v>
      </c>
      <c r="G441" s="198"/>
      <c r="H441" s="201">
        <v>10.1</v>
      </c>
      <c r="I441" s="202"/>
      <c r="J441" s="198"/>
      <c r="K441" s="198"/>
      <c r="L441" s="203"/>
      <c r="M441" s="204"/>
      <c r="N441" s="205"/>
      <c r="O441" s="205"/>
      <c r="P441" s="205"/>
      <c r="Q441" s="205"/>
      <c r="R441" s="205"/>
      <c r="S441" s="205"/>
      <c r="T441" s="206"/>
      <c r="AT441" s="207" t="s">
        <v>201</v>
      </c>
      <c r="AU441" s="207" t="s">
        <v>86</v>
      </c>
      <c r="AV441" s="13" t="s">
        <v>86</v>
      </c>
      <c r="AW441" s="13" t="s">
        <v>37</v>
      </c>
      <c r="AX441" s="13" t="s">
        <v>84</v>
      </c>
      <c r="AY441" s="207" t="s">
        <v>189</v>
      </c>
    </row>
    <row r="442" spans="1:65" s="2" customFormat="1" ht="24.15" customHeight="1">
      <c r="A442" s="35"/>
      <c r="B442" s="36"/>
      <c r="C442" s="176" t="s">
        <v>1317</v>
      </c>
      <c r="D442" s="176" t="s">
        <v>191</v>
      </c>
      <c r="E442" s="177" t="s">
        <v>616</v>
      </c>
      <c r="F442" s="178" t="s">
        <v>617</v>
      </c>
      <c r="G442" s="179" t="s">
        <v>210</v>
      </c>
      <c r="H442" s="180">
        <v>10.1</v>
      </c>
      <c r="I442" s="181"/>
      <c r="J442" s="182">
        <f>ROUND(I442*H442,2)</f>
        <v>0</v>
      </c>
      <c r="K442" s="183"/>
      <c r="L442" s="40"/>
      <c r="M442" s="184" t="s">
        <v>19</v>
      </c>
      <c r="N442" s="185" t="s">
        <v>47</v>
      </c>
      <c r="O442" s="65"/>
      <c r="P442" s="186">
        <f>O442*H442</f>
        <v>0</v>
      </c>
      <c r="Q442" s="186">
        <v>0</v>
      </c>
      <c r="R442" s="186">
        <f>Q442*H442</f>
        <v>0</v>
      </c>
      <c r="S442" s="186">
        <v>0</v>
      </c>
      <c r="T442" s="187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8" t="s">
        <v>195</v>
      </c>
      <c r="AT442" s="188" t="s">
        <v>191</v>
      </c>
      <c r="AU442" s="188" t="s">
        <v>86</v>
      </c>
      <c r="AY442" s="18" t="s">
        <v>189</v>
      </c>
      <c r="BE442" s="189">
        <f>IF(N442="základní",J442,0)</f>
        <v>0</v>
      </c>
      <c r="BF442" s="189">
        <f>IF(N442="snížená",J442,0)</f>
        <v>0</v>
      </c>
      <c r="BG442" s="189">
        <f>IF(N442="zákl. přenesená",J442,0)</f>
        <v>0</v>
      </c>
      <c r="BH442" s="189">
        <f>IF(N442="sníž. přenesená",J442,0)</f>
        <v>0</v>
      </c>
      <c r="BI442" s="189">
        <f>IF(N442="nulová",J442,0)</f>
        <v>0</v>
      </c>
      <c r="BJ442" s="18" t="s">
        <v>84</v>
      </c>
      <c r="BK442" s="189">
        <f>ROUND(I442*H442,2)</f>
        <v>0</v>
      </c>
      <c r="BL442" s="18" t="s">
        <v>195</v>
      </c>
      <c r="BM442" s="188" t="s">
        <v>2680</v>
      </c>
    </row>
    <row r="443" spans="1:65" s="2" customFormat="1" ht="10.199999999999999">
      <c r="A443" s="35"/>
      <c r="B443" s="36"/>
      <c r="C443" s="37"/>
      <c r="D443" s="190" t="s">
        <v>197</v>
      </c>
      <c r="E443" s="37"/>
      <c r="F443" s="191" t="s">
        <v>617</v>
      </c>
      <c r="G443" s="37"/>
      <c r="H443" s="37"/>
      <c r="I443" s="192"/>
      <c r="J443" s="37"/>
      <c r="K443" s="37"/>
      <c r="L443" s="40"/>
      <c r="M443" s="193"/>
      <c r="N443" s="194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197</v>
      </c>
      <c r="AU443" s="18" t="s">
        <v>86</v>
      </c>
    </row>
    <row r="444" spans="1:65" s="2" customFormat="1" ht="10.199999999999999">
      <c r="A444" s="35"/>
      <c r="B444" s="36"/>
      <c r="C444" s="37"/>
      <c r="D444" s="195" t="s">
        <v>199</v>
      </c>
      <c r="E444" s="37"/>
      <c r="F444" s="196" t="s">
        <v>619</v>
      </c>
      <c r="G444" s="37"/>
      <c r="H444" s="37"/>
      <c r="I444" s="192"/>
      <c r="J444" s="37"/>
      <c r="K444" s="37"/>
      <c r="L444" s="40"/>
      <c r="M444" s="193"/>
      <c r="N444" s="194"/>
      <c r="O444" s="65"/>
      <c r="P444" s="65"/>
      <c r="Q444" s="65"/>
      <c r="R444" s="65"/>
      <c r="S444" s="65"/>
      <c r="T444" s="66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199</v>
      </c>
      <c r="AU444" s="18" t="s">
        <v>86</v>
      </c>
    </row>
    <row r="445" spans="1:65" s="13" customFormat="1" ht="10.199999999999999">
      <c r="B445" s="197"/>
      <c r="C445" s="198"/>
      <c r="D445" s="190" t="s">
        <v>201</v>
      </c>
      <c r="E445" s="199" t="s">
        <v>19</v>
      </c>
      <c r="F445" s="200" t="s">
        <v>1327</v>
      </c>
      <c r="G445" s="198"/>
      <c r="H445" s="201">
        <v>10.1</v>
      </c>
      <c r="I445" s="202"/>
      <c r="J445" s="198"/>
      <c r="K445" s="198"/>
      <c r="L445" s="203"/>
      <c r="M445" s="204"/>
      <c r="N445" s="205"/>
      <c r="O445" s="205"/>
      <c r="P445" s="205"/>
      <c r="Q445" s="205"/>
      <c r="R445" s="205"/>
      <c r="S445" s="205"/>
      <c r="T445" s="206"/>
      <c r="AT445" s="207" t="s">
        <v>201</v>
      </c>
      <c r="AU445" s="207" t="s">
        <v>86</v>
      </c>
      <c r="AV445" s="13" t="s">
        <v>86</v>
      </c>
      <c r="AW445" s="13" t="s">
        <v>37</v>
      </c>
      <c r="AX445" s="13" t="s">
        <v>84</v>
      </c>
      <c r="AY445" s="207" t="s">
        <v>189</v>
      </c>
    </row>
    <row r="446" spans="1:65" s="2" customFormat="1" ht="24.15" customHeight="1">
      <c r="A446" s="35"/>
      <c r="B446" s="36"/>
      <c r="C446" s="176" t="s">
        <v>1606</v>
      </c>
      <c r="D446" s="176" t="s">
        <v>191</v>
      </c>
      <c r="E446" s="177" t="s">
        <v>621</v>
      </c>
      <c r="F446" s="178" t="s">
        <v>622</v>
      </c>
      <c r="G446" s="179" t="s">
        <v>194</v>
      </c>
      <c r="H446" s="180">
        <v>2</v>
      </c>
      <c r="I446" s="181"/>
      <c r="J446" s="182">
        <f>ROUND(I446*H446,2)</f>
        <v>0</v>
      </c>
      <c r="K446" s="183"/>
      <c r="L446" s="40"/>
      <c r="M446" s="184" t="s">
        <v>19</v>
      </c>
      <c r="N446" s="185" t="s">
        <v>47</v>
      </c>
      <c r="O446" s="65"/>
      <c r="P446" s="186">
        <f>O446*H446</f>
        <v>0</v>
      </c>
      <c r="Q446" s="186">
        <v>0.45937</v>
      </c>
      <c r="R446" s="186">
        <f>Q446*H446</f>
        <v>0.91874</v>
      </c>
      <c r="S446" s="186">
        <v>0</v>
      </c>
      <c r="T446" s="187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88" t="s">
        <v>195</v>
      </c>
      <c r="AT446" s="188" t="s">
        <v>191</v>
      </c>
      <c r="AU446" s="188" t="s">
        <v>86</v>
      </c>
      <c r="AY446" s="18" t="s">
        <v>189</v>
      </c>
      <c r="BE446" s="189">
        <f>IF(N446="základní",J446,0)</f>
        <v>0</v>
      </c>
      <c r="BF446" s="189">
        <f>IF(N446="snížená",J446,0)</f>
        <v>0</v>
      </c>
      <c r="BG446" s="189">
        <f>IF(N446="zákl. přenesená",J446,0)</f>
        <v>0</v>
      </c>
      <c r="BH446" s="189">
        <f>IF(N446="sníž. přenesená",J446,0)</f>
        <v>0</v>
      </c>
      <c r="BI446" s="189">
        <f>IF(N446="nulová",J446,0)</f>
        <v>0</v>
      </c>
      <c r="BJ446" s="18" t="s">
        <v>84</v>
      </c>
      <c r="BK446" s="189">
        <f>ROUND(I446*H446,2)</f>
        <v>0</v>
      </c>
      <c r="BL446" s="18" t="s">
        <v>195</v>
      </c>
      <c r="BM446" s="188" t="s">
        <v>2681</v>
      </c>
    </row>
    <row r="447" spans="1:65" s="2" customFormat="1" ht="19.2">
      <c r="A447" s="35"/>
      <c r="B447" s="36"/>
      <c r="C447" s="37"/>
      <c r="D447" s="190" t="s">
        <v>197</v>
      </c>
      <c r="E447" s="37"/>
      <c r="F447" s="191" t="s">
        <v>624</v>
      </c>
      <c r="G447" s="37"/>
      <c r="H447" s="37"/>
      <c r="I447" s="192"/>
      <c r="J447" s="37"/>
      <c r="K447" s="37"/>
      <c r="L447" s="40"/>
      <c r="M447" s="193"/>
      <c r="N447" s="194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197</v>
      </c>
      <c r="AU447" s="18" t="s">
        <v>86</v>
      </c>
    </row>
    <row r="448" spans="1:65" s="2" customFormat="1" ht="10.199999999999999">
      <c r="A448" s="35"/>
      <c r="B448" s="36"/>
      <c r="C448" s="37"/>
      <c r="D448" s="195" t="s">
        <v>199</v>
      </c>
      <c r="E448" s="37"/>
      <c r="F448" s="196" t="s">
        <v>625</v>
      </c>
      <c r="G448" s="37"/>
      <c r="H448" s="37"/>
      <c r="I448" s="192"/>
      <c r="J448" s="37"/>
      <c r="K448" s="37"/>
      <c r="L448" s="40"/>
      <c r="M448" s="193"/>
      <c r="N448" s="194"/>
      <c r="O448" s="65"/>
      <c r="P448" s="65"/>
      <c r="Q448" s="65"/>
      <c r="R448" s="65"/>
      <c r="S448" s="65"/>
      <c r="T448" s="66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199</v>
      </c>
      <c r="AU448" s="18" t="s">
        <v>86</v>
      </c>
    </row>
    <row r="449" spans="1:65" s="13" customFormat="1" ht="10.199999999999999">
      <c r="B449" s="197"/>
      <c r="C449" s="198"/>
      <c r="D449" s="190" t="s">
        <v>201</v>
      </c>
      <c r="E449" s="199" t="s">
        <v>19</v>
      </c>
      <c r="F449" s="200" t="s">
        <v>86</v>
      </c>
      <c r="G449" s="198"/>
      <c r="H449" s="201">
        <v>2</v>
      </c>
      <c r="I449" s="202"/>
      <c r="J449" s="198"/>
      <c r="K449" s="198"/>
      <c r="L449" s="203"/>
      <c r="M449" s="204"/>
      <c r="N449" s="205"/>
      <c r="O449" s="205"/>
      <c r="P449" s="205"/>
      <c r="Q449" s="205"/>
      <c r="R449" s="205"/>
      <c r="S449" s="205"/>
      <c r="T449" s="206"/>
      <c r="AT449" s="207" t="s">
        <v>201</v>
      </c>
      <c r="AU449" s="207" t="s">
        <v>86</v>
      </c>
      <c r="AV449" s="13" t="s">
        <v>86</v>
      </c>
      <c r="AW449" s="13" t="s">
        <v>37</v>
      </c>
      <c r="AX449" s="13" t="s">
        <v>84</v>
      </c>
      <c r="AY449" s="207" t="s">
        <v>189</v>
      </c>
    </row>
    <row r="450" spans="1:65" s="2" customFormat="1" ht="16.5" customHeight="1">
      <c r="A450" s="35"/>
      <c r="B450" s="36"/>
      <c r="C450" s="176" t="s">
        <v>1608</v>
      </c>
      <c r="D450" s="176" t="s">
        <v>191</v>
      </c>
      <c r="E450" s="177" t="s">
        <v>628</v>
      </c>
      <c r="F450" s="178" t="s">
        <v>629</v>
      </c>
      <c r="G450" s="179" t="s">
        <v>194</v>
      </c>
      <c r="H450" s="180">
        <v>1</v>
      </c>
      <c r="I450" s="181"/>
      <c r="J450" s="182">
        <f>ROUND(I450*H450,2)</f>
        <v>0</v>
      </c>
      <c r="K450" s="183"/>
      <c r="L450" s="40"/>
      <c r="M450" s="184" t="s">
        <v>19</v>
      </c>
      <c r="N450" s="185" t="s">
        <v>47</v>
      </c>
      <c r="O450" s="65"/>
      <c r="P450" s="186">
        <f>O450*H450</f>
        <v>0</v>
      </c>
      <c r="Q450" s="186">
        <v>0.12303</v>
      </c>
      <c r="R450" s="186">
        <f>Q450*H450</f>
        <v>0.12303</v>
      </c>
      <c r="S450" s="186">
        <v>0</v>
      </c>
      <c r="T450" s="187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8" t="s">
        <v>195</v>
      </c>
      <c r="AT450" s="188" t="s">
        <v>191</v>
      </c>
      <c r="AU450" s="188" t="s">
        <v>86</v>
      </c>
      <c r="AY450" s="18" t="s">
        <v>189</v>
      </c>
      <c r="BE450" s="189">
        <f>IF(N450="základní",J450,0)</f>
        <v>0</v>
      </c>
      <c r="BF450" s="189">
        <f>IF(N450="snížená",J450,0)</f>
        <v>0</v>
      </c>
      <c r="BG450" s="189">
        <f>IF(N450="zákl. přenesená",J450,0)</f>
        <v>0</v>
      </c>
      <c r="BH450" s="189">
        <f>IF(N450="sníž. přenesená",J450,0)</f>
        <v>0</v>
      </c>
      <c r="BI450" s="189">
        <f>IF(N450="nulová",J450,0)</f>
        <v>0</v>
      </c>
      <c r="BJ450" s="18" t="s">
        <v>84</v>
      </c>
      <c r="BK450" s="189">
        <f>ROUND(I450*H450,2)</f>
        <v>0</v>
      </c>
      <c r="BL450" s="18" t="s">
        <v>195</v>
      </c>
      <c r="BM450" s="188" t="s">
        <v>2682</v>
      </c>
    </row>
    <row r="451" spans="1:65" s="2" customFormat="1" ht="10.199999999999999">
      <c r="A451" s="35"/>
      <c r="B451" s="36"/>
      <c r="C451" s="37"/>
      <c r="D451" s="190" t="s">
        <v>197</v>
      </c>
      <c r="E451" s="37"/>
      <c r="F451" s="191" t="s">
        <v>629</v>
      </c>
      <c r="G451" s="37"/>
      <c r="H451" s="37"/>
      <c r="I451" s="192"/>
      <c r="J451" s="37"/>
      <c r="K451" s="37"/>
      <c r="L451" s="40"/>
      <c r="M451" s="193"/>
      <c r="N451" s="194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197</v>
      </c>
      <c r="AU451" s="18" t="s">
        <v>86</v>
      </c>
    </row>
    <row r="452" spans="1:65" s="2" customFormat="1" ht="10.199999999999999">
      <c r="A452" s="35"/>
      <c r="B452" s="36"/>
      <c r="C452" s="37"/>
      <c r="D452" s="195" t="s">
        <v>199</v>
      </c>
      <c r="E452" s="37"/>
      <c r="F452" s="196" t="s">
        <v>631</v>
      </c>
      <c r="G452" s="37"/>
      <c r="H452" s="37"/>
      <c r="I452" s="192"/>
      <c r="J452" s="37"/>
      <c r="K452" s="37"/>
      <c r="L452" s="40"/>
      <c r="M452" s="193"/>
      <c r="N452" s="194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199</v>
      </c>
      <c r="AU452" s="18" t="s">
        <v>86</v>
      </c>
    </row>
    <row r="453" spans="1:65" s="13" customFormat="1" ht="10.199999999999999">
      <c r="B453" s="197"/>
      <c r="C453" s="198"/>
      <c r="D453" s="190" t="s">
        <v>201</v>
      </c>
      <c r="E453" s="199" t="s">
        <v>19</v>
      </c>
      <c r="F453" s="200" t="s">
        <v>84</v>
      </c>
      <c r="G453" s="198"/>
      <c r="H453" s="201">
        <v>1</v>
      </c>
      <c r="I453" s="202"/>
      <c r="J453" s="198"/>
      <c r="K453" s="198"/>
      <c r="L453" s="203"/>
      <c r="M453" s="204"/>
      <c r="N453" s="205"/>
      <c r="O453" s="205"/>
      <c r="P453" s="205"/>
      <c r="Q453" s="205"/>
      <c r="R453" s="205"/>
      <c r="S453" s="205"/>
      <c r="T453" s="206"/>
      <c r="AT453" s="207" t="s">
        <v>201</v>
      </c>
      <c r="AU453" s="207" t="s">
        <v>86</v>
      </c>
      <c r="AV453" s="13" t="s">
        <v>86</v>
      </c>
      <c r="AW453" s="13" t="s">
        <v>37</v>
      </c>
      <c r="AX453" s="13" t="s">
        <v>84</v>
      </c>
      <c r="AY453" s="207" t="s">
        <v>189</v>
      </c>
    </row>
    <row r="454" spans="1:65" s="2" customFormat="1" ht="24.15" customHeight="1">
      <c r="A454" s="35"/>
      <c r="B454" s="36"/>
      <c r="C454" s="208" t="s">
        <v>1610</v>
      </c>
      <c r="D454" s="208" t="s">
        <v>269</v>
      </c>
      <c r="E454" s="209" t="s">
        <v>633</v>
      </c>
      <c r="F454" s="210" t="s">
        <v>634</v>
      </c>
      <c r="G454" s="211" t="s">
        <v>194</v>
      </c>
      <c r="H454" s="212">
        <v>1</v>
      </c>
      <c r="I454" s="213"/>
      <c r="J454" s="214">
        <f>ROUND(I454*H454,2)</f>
        <v>0</v>
      </c>
      <c r="K454" s="215"/>
      <c r="L454" s="216"/>
      <c r="M454" s="217" t="s">
        <v>19</v>
      </c>
      <c r="N454" s="218" t="s">
        <v>47</v>
      </c>
      <c r="O454" s="65"/>
      <c r="P454" s="186">
        <f>O454*H454</f>
        <v>0</v>
      </c>
      <c r="Q454" s="186">
        <v>1.3299999999999999E-2</v>
      </c>
      <c r="R454" s="186">
        <f>Q454*H454</f>
        <v>1.3299999999999999E-2</v>
      </c>
      <c r="S454" s="186">
        <v>0</v>
      </c>
      <c r="T454" s="187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8" t="s">
        <v>226</v>
      </c>
      <c r="AT454" s="188" t="s">
        <v>269</v>
      </c>
      <c r="AU454" s="188" t="s">
        <v>86</v>
      </c>
      <c r="AY454" s="18" t="s">
        <v>189</v>
      </c>
      <c r="BE454" s="189">
        <f>IF(N454="základní",J454,0)</f>
        <v>0</v>
      </c>
      <c r="BF454" s="189">
        <f>IF(N454="snížená",J454,0)</f>
        <v>0</v>
      </c>
      <c r="BG454" s="189">
        <f>IF(N454="zákl. přenesená",J454,0)</f>
        <v>0</v>
      </c>
      <c r="BH454" s="189">
        <f>IF(N454="sníž. přenesená",J454,0)</f>
        <v>0</v>
      </c>
      <c r="BI454" s="189">
        <f>IF(N454="nulová",J454,0)</f>
        <v>0</v>
      </c>
      <c r="BJ454" s="18" t="s">
        <v>84</v>
      </c>
      <c r="BK454" s="189">
        <f>ROUND(I454*H454,2)</f>
        <v>0</v>
      </c>
      <c r="BL454" s="18" t="s">
        <v>195</v>
      </c>
      <c r="BM454" s="188" t="s">
        <v>2683</v>
      </c>
    </row>
    <row r="455" spans="1:65" s="2" customFormat="1" ht="19.2">
      <c r="A455" s="35"/>
      <c r="B455" s="36"/>
      <c r="C455" s="37"/>
      <c r="D455" s="190" t="s">
        <v>197</v>
      </c>
      <c r="E455" s="37"/>
      <c r="F455" s="191" t="s">
        <v>634</v>
      </c>
      <c r="G455" s="37"/>
      <c r="H455" s="37"/>
      <c r="I455" s="192"/>
      <c r="J455" s="37"/>
      <c r="K455" s="37"/>
      <c r="L455" s="40"/>
      <c r="M455" s="193"/>
      <c r="N455" s="194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197</v>
      </c>
      <c r="AU455" s="18" t="s">
        <v>86</v>
      </c>
    </row>
    <row r="456" spans="1:65" s="2" customFormat="1" ht="24.15" customHeight="1">
      <c r="A456" s="35"/>
      <c r="B456" s="36"/>
      <c r="C456" s="208" t="s">
        <v>1612</v>
      </c>
      <c r="D456" s="208" t="s">
        <v>269</v>
      </c>
      <c r="E456" s="209" t="s">
        <v>588</v>
      </c>
      <c r="F456" s="210" t="s">
        <v>589</v>
      </c>
      <c r="G456" s="211" t="s">
        <v>194</v>
      </c>
      <c r="H456" s="212">
        <v>1</v>
      </c>
      <c r="I456" s="213"/>
      <c r="J456" s="214">
        <f>ROUND(I456*H456,2)</f>
        <v>0</v>
      </c>
      <c r="K456" s="215"/>
      <c r="L456" s="216"/>
      <c r="M456" s="217" t="s">
        <v>19</v>
      </c>
      <c r="N456" s="218" t="s">
        <v>47</v>
      </c>
      <c r="O456" s="65"/>
      <c r="P456" s="186">
        <f>O456*H456</f>
        <v>0</v>
      </c>
      <c r="Q456" s="186">
        <v>2.9999999999999997E-4</v>
      </c>
      <c r="R456" s="186">
        <f>Q456*H456</f>
        <v>2.9999999999999997E-4</v>
      </c>
      <c r="S456" s="186">
        <v>0</v>
      </c>
      <c r="T456" s="187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88" t="s">
        <v>226</v>
      </c>
      <c r="AT456" s="188" t="s">
        <v>269</v>
      </c>
      <c r="AU456" s="188" t="s">
        <v>86</v>
      </c>
      <c r="AY456" s="18" t="s">
        <v>189</v>
      </c>
      <c r="BE456" s="189">
        <f>IF(N456="základní",J456,0)</f>
        <v>0</v>
      </c>
      <c r="BF456" s="189">
        <f>IF(N456="snížená",J456,0)</f>
        <v>0</v>
      </c>
      <c r="BG456" s="189">
        <f>IF(N456="zákl. přenesená",J456,0)</f>
        <v>0</v>
      </c>
      <c r="BH456" s="189">
        <f>IF(N456="sníž. přenesená",J456,0)</f>
        <v>0</v>
      </c>
      <c r="BI456" s="189">
        <f>IF(N456="nulová",J456,0)</f>
        <v>0</v>
      </c>
      <c r="BJ456" s="18" t="s">
        <v>84</v>
      </c>
      <c r="BK456" s="189">
        <f>ROUND(I456*H456,2)</f>
        <v>0</v>
      </c>
      <c r="BL456" s="18" t="s">
        <v>195</v>
      </c>
      <c r="BM456" s="188" t="s">
        <v>2684</v>
      </c>
    </row>
    <row r="457" spans="1:65" s="2" customFormat="1" ht="10.199999999999999">
      <c r="A457" s="35"/>
      <c r="B457" s="36"/>
      <c r="C457" s="37"/>
      <c r="D457" s="190" t="s">
        <v>197</v>
      </c>
      <c r="E457" s="37"/>
      <c r="F457" s="191" t="s">
        <v>589</v>
      </c>
      <c r="G457" s="37"/>
      <c r="H457" s="37"/>
      <c r="I457" s="192"/>
      <c r="J457" s="37"/>
      <c r="K457" s="37"/>
      <c r="L457" s="40"/>
      <c r="M457" s="193"/>
      <c r="N457" s="194"/>
      <c r="O457" s="65"/>
      <c r="P457" s="65"/>
      <c r="Q457" s="65"/>
      <c r="R457" s="65"/>
      <c r="S457" s="65"/>
      <c r="T457" s="66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8" t="s">
        <v>197</v>
      </c>
      <c r="AU457" s="18" t="s">
        <v>86</v>
      </c>
    </row>
    <row r="458" spans="1:65" s="13" customFormat="1" ht="10.199999999999999">
      <c r="B458" s="197"/>
      <c r="C458" s="198"/>
      <c r="D458" s="190" t="s">
        <v>201</v>
      </c>
      <c r="E458" s="199" t="s">
        <v>19</v>
      </c>
      <c r="F458" s="200" t="s">
        <v>84</v>
      </c>
      <c r="G458" s="198"/>
      <c r="H458" s="201">
        <v>1</v>
      </c>
      <c r="I458" s="202"/>
      <c r="J458" s="198"/>
      <c r="K458" s="198"/>
      <c r="L458" s="203"/>
      <c r="M458" s="204"/>
      <c r="N458" s="205"/>
      <c r="O458" s="205"/>
      <c r="P458" s="205"/>
      <c r="Q458" s="205"/>
      <c r="R458" s="205"/>
      <c r="S458" s="205"/>
      <c r="T458" s="206"/>
      <c r="AT458" s="207" t="s">
        <v>201</v>
      </c>
      <c r="AU458" s="207" t="s">
        <v>86</v>
      </c>
      <c r="AV458" s="13" t="s">
        <v>86</v>
      </c>
      <c r="AW458" s="13" t="s">
        <v>37</v>
      </c>
      <c r="AX458" s="13" t="s">
        <v>84</v>
      </c>
      <c r="AY458" s="207" t="s">
        <v>189</v>
      </c>
    </row>
    <row r="459" spans="1:65" s="2" customFormat="1" ht="16.5" customHeight="1">
      <c r="A459" s="35"/>
      <c r="B459" s="36"/>
      <c r="C459" s="176" t="s">
        <v>1614</v>
      </c>
      <c r="D459" s="176" t="s">
        <v>191</v>
      </c>
      <c r="E459" s="177" t="s">
        <v>637</v>
      </c>
      <c r="F459" s="178" t="s">
        <v>638</v>
      </c>
      <c r="G459" s="179" t="s">
        <v>194</v>
      </c>
      <c r="H459" s="180">
        <v>1</v>
      </c>
      <c r="I459" s="181"/>
      <c r="J459" s="182">
        <f>ROUND(I459*H459,2)</f>
        <v>0</v>
      </c>
      <c r="K459" s="183"/>
      <c r="L459" s="40"/>
      <c r="M459" s="184" t="s">
        <v>19</v>
      </c>
      <c r="N459" s="185" t="s">
        <v>47</v>
      </c>
      <c r="O459" s="65"/>
      <c r="P459" s="186">
        <f>O459*H459</f>
        <v>0</v>
      </c>
      <c r="Q459" s="186">
        <v>0.32906000000000002</v>
      </c>
      <c r="R459" s="186">
        <f>Q459*H459</f>
        <v>0.32906000000000002</v>
      </c>
      <c r="S459" s="186">
        <v>0</v>
      </c>
      <c r="T459" s="187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188" t="s">
        <v>195</v>
      </c>
      <c r="AT459" s="188" t="s">
        <v>191</v>
      </c>
      <c r="AU459" s="188" t="s">
        <v>86</v>
      </c>
      <c r="AY459" s="18" t="s">
        <v>189</v>
      </c>
      <c r="BE459" s="189">
        <f>IF(N459="základní",J459,0)</f>
        <v>0</v>
      </c>
      <c r="BF459" s="189">
        <f>IF(N459="snížená",J459,0)</f>
        <v>0</v>
      </c>
      <c r="BG459" s="189">
        <f>IF(N459="zákl. přenesená",J459,0)</f>
        <v>0</v>
      </c>
      <c r="BH459" s="189">
        <f>IF(N459="sníž. přenesená",J459,0)</f>
        <v>0</v>
      </c>
      <c r="BI459" s="189">
        <f>IF(N459="nulová",J459,0)</f>
        <v>0</v>
      </c>
      <c r="BJ459" s="18" t="s">
        <v>84</v>
      </c>
      <c r="BK459" s="189">
        <f>ROUND(I459*H459,2)</f>
        <v>0</v>
      </c>
      <c r="BL459" s="18" t="s">
        <v>195</v>
      </c>
      <c r="BM459" s="188" t="s">
        <v>2685</v>
      </c>
    </row>
    <row r="460" spans="1:65" s="2" customFormat="1" ht="10.199999999999999">
      <c r="A460" s="35"/>
      <c r="B460" s="36"/>
      <c r="C460" s="37"/>
      <c r="D460" s="190" t="s">
        <v>197</v>
      </c>
      <c r="E460" s="37"/>
      <c r="F460" s="191" t="s">
        <v>638</v>
      </c>
      <c r="G460" s="37"/>
      <c r="H460" s="37"/>
      <c r="I460" s="192"/>
      <c r="J460" s="37"/>
      <c r="K460" s="37"/>
      <c r="L460" s="40"/>
      <c r="M460" s="193"/>
      <c r="N460" s="194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197</v>
      </c>
      <c r="AU460" s="18" t="s">
        <v>86</v>
      </c>
    </row>
    <row r="461" spans="1:65" s="2" customFormat="1" ht="10.199999999999999">
      <c r="A461" s="35"/>
      <c r="B461" s="36"/>
      <c r="C461" s="37"/>
      <c r="D461" s="195" t="s">
        <v>199</v>
      </c>
      <c r="E461" s="37"/>
      <c r="F461" s="196" t="s">
        <v>640</v>
      </c>
      <c r="G461" s="37"/>
      <c r="H461" s="37"/>
      <c r="I461" s="192"/>
      <c r="J461" s="37"/>
      <c r="K461" s="37"/>
      <c r="L461" s="40"/>
      <c r="M461" s="193"/>
      <c r="N461" s="194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199</v>
      </c>
      <c r="AU461" s="18" t="s">
        <v>86</v>
      </c>
    </row>
    <row r="462" spans="1:65" s="13" customFormat="1" ht="10.199999999999999">
      <c r="B462" s="197"/>
      <c r="C462" s="198"/>
      <c r="D462" s="190" t="s">
        <v>201</v>
      </c>
      <c r="E462" s="199" t="s">
        <v>19</v>
      </c>
      <c r="F462" s="200" t="s">
        <v>84</v>
      </c>
      <c r="G462" s="198"/>
      <c r="H462" s="201">
        <v>1</v>
      </c>
      <c r="I462" s="202"/>
      <c r="J462" s="198"/>
      <c r="K462" s="198"/>
      <c r="L462" s="203"/>
      <c r="M462" s="204"/>
      <c r="N462" s="205"/>
      <c r="O462" s="205"/>
      <c r="P462" s="205"/>
      <c r="Q462" s="205"/>
      <c r="R462" s="205"/>
      <c r="S462" s="205"/>
      <c r="T462" s="206"/>
      <c r="AT462" s="207" t="s">
        <v>201</v>
      </c>
      <c r="AU462" s="207" t="s">
        <v>86</v>
      </c>
      <c r="AV462" s="13" t="s">
        <v>86</v>
      </c>
      <c r="AW462" s="13" t="s">
        <v>37</v>
      </c>
      <c r="AX462" s="13" t="s">
        <v>84</v>
      </c>
      <c r="AY462" s="207" t="s">
        <v>189</v>
      </c>
    </row>
    <row r="463" spans="1:65" s="2" customFormat="1" ht="16.5" customHeight="1">
      <c r="A463" s="35"/>
      <c r="B463" s="36"/>
      <c r="C463" s="208" t="s">
        <v>1616</v>
      </c>
      <c r="D463" s="208" t="s">
        <v>269</v>
      </c>
      <c r="E463" s="209" t="s">
        <v>642</v>
      </c>
      <c r="F463" s="210" t="s">
        <v>643</v>
      </c>
      <c r="G463" s="211" t="s">
        <v>194</v>
      </c>
      <c r="H463" s="212">
        <v>1</v>
      </c>
      <c r="I463" s="213"/>
      <c r="J463" s="214">
        <f>ROUND(I463*H463,2)</f>
        <v>0</v>
      </c>
      <c r="K463" s="215"/>
      <c r="L463" s="216"/>
      <c r="M463" s="217" t="s">
        <v>19</v>
      </c>
      <c r="N463" s="218" t="s">
        <v>47</v>
      </c>
      <c r="O463" s="65"/>
      <c r="P463" s="186">
        <f>O463*H463</f>
        <v>0</v>
      </c>
      <c r="Q463" s="186">
        <v>2.9499999999999998E-2</v>
      </c>
      <c r="R463" s="186">
        <f>Q463*H463</f>
        <v>2.9499999999999998E-2</v>
      </c>
      <c r="S463" s="186">
        <v>0</v>
      </c>
      <c r="T463" s="187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88" t="s">
        <v>226</v>
      </c>
      <c r="AT463" s="188" t="s">
        <v>269</v>
      </c>
      <c r="AU463" s="188" t="s">
        <v>86</v>
      </c>
      <c r="AY463" s="18" t="s">
        <v>189</v>
      </c>
      <c r="BE463" s="189">
        <f>IF(N463="základní",J463,0)</f>
        <v>0</v>
      </c>
      <c r="BF463" s="189">
        <f>IF(N463="snížená",J463,0)</f>
        <v>0</v>
      </c>
      <c r="BG463" s="189">
        <f>IF(N463="zákl. přenesená",J463,0)</f>
        <v>0</v>
      </c>
      <c r="BH463" s="189">
        <f>IF(N463="sníž. přenesená",J463,0)</f>
        <v>0</v>
      </c>
      <c r="BI463" s="189">
        <f>IF(N463="nulová",J463,0)</f>
        <v>0</v>
      </c>
      <c r="BJ463" s="18" t="s">
        <v>84</v>
      </c>
      <c r="BK463" s="189">
        <f>ROUND(I463*H463,2)</f>
        <v>0</v>
      </c>
      <c r="BL463" s="18" t="s">
        <v>195</v>
      </c>
      <c r="BM463" s="188" t="s">
        <v>2686</v>
      </c>
    </row>
    <row r="464" spans="1:65" s="2" customFormat="1" ht="10.199999999999999">
      <c r="A464" s="35"/>
      <c r="B464" s="36"/>
      <c r="C464" s="37"/>
      <c r="D464" s="190" t="s">
        <v>197</v>
      </c>
      <c r="E464" s="37"/>
      <c r="F464" s="191" t="s">
        <v>643</v>
      </c>
      <c r="G464" s="37"/>
      <c r="H464" s="37"/>
      <c r="I464" s="192"/>
      <c r="J464" s="37"/>
      <c r="K464" s="37"/>
      <c r="L464" s="40"/>
      <c r="M464" s="193"/>
      <c r="N464" s="194"/>
      <c r="O464" s="65"/>
      <c r="P464" s="65"/>
      <c r="Q464" s="65"/>
      <c r="R464" s="65"/>
      <c r="S464" s="65"/>
      <c r="T464" s="66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197</v>
      </c>
      <c r="AU464" s="18" t="s">
        <v>86</v>
      </c>
    </row>
    <row r="465" spans="1:65" s="2" customFormat="1" ht="24.15" customHeight="1">
      <c r="A465" s="35"/>
      <c r="B465" s="36"/>
      <c r="C465" s="176" t="s">
        <v>1618</v>
      </c>
      <c r="D465" s="176" t="s">
        <v>191</v>
      </c>
      <c r="E465" s="177" t="s">
        <v>2687</v>
      </c>
      <c r="F465" s="178" t="s">
        <v>2688</v>
      </c>
      <c r="G465" s="179" t="s">
        <v>238</v>
      </c>
      <c r="H465" s="180">
        <v>1.35</v>
      </c>
      <c r="I465" s="181"/>
      <c r="J465" s="182">
        <f>ROUND(I465*H465,2)</f>
        <v>0</v>
      </c>
      <c r="K465" s="183"/>
      <c r="L465" s="40"/>
      <c r="M465" s="184" t="s">
        <v>19</v>
      </c>
      <c r="N465" s="185" t="s">
        <v>47</v>
      </c>
      <c r="O465" s="65"/>
      <c r="P465" s="186">
        <f>O465*H465</f>
        <v>0</v>
      </c>
      <c r="Q465" s="186">
        <v>0</v>
      </c>
      <c r="R465" s="186">
        <f>Q465*H465</f>
        <v>0</v>
      </c>
      <c r="S465" s="186">
        <v>0</v>
      </c>
      <c r="T465" s="187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188" t="s">
        <v>195</v>
      </c>
      <c r="AT465" s="188" t="s">
        <v>191</v>
      </c>
      <c r="AU465" s="188" t="s">
        <v>86</v>
      </c>
      <c r="AY465" s="18" t="s">
        <v>189</v>
      </c>
      <c r="BE465" s="189">
        <f>IF(N465="základní",J465,0)</f>
        <v>0</v>
      </c>
      <c r="BF465" s="189">
        <f>IF(N465="snížená",J465,0)</f>
        <v>0</v>
      </c>
      <c r="BG465" s="189">
        <f>IF(N465="zákl. přenesená",J465,0)</f>
        <v>0</v>
      </c>
      <c r="BH465" s="189">
        <f>IF(N465="sníž. přenesená",J465,0)</f>
        <v>0</v>
      </c>
      <c r="BI465" s="189">
        <f>IF(N465="nulová",J465,0)</f>
        <v>0</v>
      </c>
      <c r="BJ465" s="18" t="s">
        <v>84</v>
      </c>
      <c r="BK465" s="189">
        <f>ROUND(I465*H465,2)</f>
        <v>0</v>
      </c>
      <c r="BL465" s="18" t="s">
        <v>195</v>
      </c>
      <c r="BM465" s="188" t="s">
        <v>2689</v>
      </c>
    </row>
    <row r="466" spans="1:65" s="2" customFormat="1" ht="19.2">
      <c r="A466" s="35"/>
      <c r="B466" s="36"/>
      <c r="C466" s="37"/>
      <c r="D466" s="190" t="s">
        <v>197</v>
      </c>
      <c r="E466" s="37"/>
      <c r="F466" s="191" t="s">
        <v>2690</v>
      </c>
      <c r="G466" s="37"/>
      <c r="H466" s="37"/>
      <c r="I466" s="192"/>
      <c r="J466" s="37"/>
      <c r="K466" s="37"/>
      <c r="L466" s="40"/>
      <c r="M466" s="193"/>
      <c r="N466" s="194"/>
      <c r="O466" s="65"/>
      <c r="P466" s="65"/>
      <c r="Q466" s="65"/>
      <c r="R466" s="65"/>
      <c r="S466" s="65"/>
      <c r="T466" s="66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197</v>
      </c>
      <c r="AU466" s="18" t="s">
        <v>86</v>
      </c>
    </row>
    <row r="467" spans="1:65" s="2" customFormat="1" ht="10.199999999999999">
      <c r="A467" s="35"/>
      <c r="B467" s="36"/>
      <c r="C467" s="37"/>
      <c r="D467" s="195" t="s">
        <v>199</v>
      </c>
      <c r="E467" s="37"/>
      <c r="F467" s="196" t="s">
        <v>2691</v>
      </c>
      <c r="G467" s="37"/>
      <c r="H467" s="37"/>
      <c r="I467" s="192"/>
      <c r="J467" s="37"/>
      <c r="K467" s="37"/>
      <c r="L467" s="40"/>
      <c r="M467" s="193"/>
      <c r="N467" s="194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199</v>
      </c>
      <c r="AU467" s="18" t="s">
        <v>86</v>
      </c>
    </row>
    <row r="468" spans="1:65" s="13" customFormat="1" ht="10.199999999999999">
      <c r="B468" s="197"/>
      <c r="C468" s="198"/>
      <c r="D468" s="190" t="s">
        <v>201</v>
      </c>
      <c r="E468" s="199" t="s">
        <v>19</v>
      </c>
      <c r="F468" s="200" t="s">
        <v>2692</v>
      </c>
      <c r="G468" s="198"/>
      <c r="H468" s="201">
        <v>1.35</v>
      </c>
      <c r="I468" s="202"/>
      <c r="J468" s="198"/>
      <c r="K468" s="198"/>
      <c r="L468" s="203"/>
      <c r="M468" s="204"/>
      <c r="N468" s="205"/>
      <c r="O468" s="205"/>
      <c r="P468" s="205"/>
      <c r="Q468" s="205"/>
      <c r="R468" s="205"/>
      <c r="S468" s="205"/>
      <c r="T468" s="206"/>
      <c r="AT468" s="207" t="s">
        <v>201</v>
      </c>
      <c r="AU468" s="207" t="s">
        <v>86</v>
      </c>
      <c r="AV468" s="13" t="s">
        <v>86</v>
      </c>
      <c r="AW468" s="13" t="s">
        <v>37</v>
      </c>
      <c r="AX468" s="13" t="s">
        <v>84</v>
      </c>
      <c r="AY468" s="207" t="s">
        <v>189</v>
      </c>
    </row>
    <row r="469" spans="1:65" s="2" customFormat="1" ht="24.15" customHeight="1">
      <c r="A469" s="35"/>
      <c r="B469" s="36"/>
      <c r="C469" s="176" t="s">
        <v>1621</v>
      </c>
      <c r="D469" s="176" t="s">
        <v>191</v>
      </c>
      <c r="E469" s="177" t="s">
        <v>2693</v>
      </c>
      <c r="F469" s="178" t="s">
        <v>2694</v>
      </c>
      <c r="G469" s="179" t="s">
        <v>238</v>
      </c>
      <c r="H469" s="180">
        <v>1.35</v>
      </c>
      <c r="I469" s="181"/>
      <c r="J469" s="182">
        <f>ROUND(I469*H469,2)</f>
        <v>0</v>
      </c>
      <c r="K469" s="183"/>
      <c r="L469" s="40"/>
      <c r="M469" s="184" t="s">
        <v>19</v>
      </c>
      <c r="N469" s="185" t="s">
        <v>47</v>
      </c>
      <c r="O469" s="65"/>
      <c r="P469" s="186">
        <f>O469*H469</f>
        <v>0</v>
      </c>
      <c r="Q469" s="186">
        <v>0</v>
      </c>
      <c r="R469" s="186">
        <f>Q469*H469</f>
        <v>0</v>
      </c>
      <c r="S469" s="186">
        <v>0</v>
      </c>
      <c r="T469" s="187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88" t="s">
        <v>195</v>
      </c>
      <c r="AT469" s="188" t="s">
        <v>191</v>
      </c>
      <c r="AU469" s="188" t="s">
        <v>86</v>
      </c>
      <c r="AY469" s="18" t="s">
        <v>189</v>
      </c>
      <c r="BE469" s="189">
        <f>IF(N469="základní",J469,0)</f>
        <v>0</v>
      </c>
      <c r="BF469" s="189">
        <f>IF(N469="snížená",J469,0)</f>
        <v>0</v>
      </c>
      <c r="BG469" s="189">
        <f>IF(N469="zákl. přenesená",J469,0)</f>
        <v>0</v>
      </c>
      <c r="BH469" s="189">
        <f>IF(N469="sníž. přenesená",J469,0)</f>
        <v>0</v>
      </c>
      <c r="BI469" s="189">
        <f>IF(N469="nulová",J469,0)</f>
        <v>0</v>
      </c>
      <c r="BJ469" s="18" t="s">
        <v>84</v>
      </c>
      <c r="BK469" s="189">
        <f>ROUND(I469*H469,2)</f>
        <v>0</v>
      </c>
      <c r="BL469" s="18" t="s">
        <v>195</v>
      </c>
      <c r="BM469" s="188" t="s">
        <v>2695</v>
      </c>
    </row>
    <row r="470" spans="1:65" s="2" customFormat="1" ht="19.2">
      <c r="A470" s="35"/>
      <c r="B470" s="36"/>
      <c r="C470" s="37"/>
      <c r="D470" s="190" t="s">
        <v>197</v>
      </c>
      <c r="E470" s="37"/>
      <c r="F470" s="191" t="s">
        <v>2696</v>
      </c>
      <c r="G470" s="37"/>
      <c r="H470" s="37"/>
      <c r="I470" s="192"/>
      <c r="J470" s="37"/>
      <c r="K470" s="37"/>
      <c r="L470" s="40"/>
      <c r="M470" s="193"/>
      <c r="N470" s="194"/>
      <c r="O470" s="65"/>
      <c r="P470" s="65"/>
      <c r="Q470" s="65"/>
      <c r="R470" s="65"/>
      <c r="S470" s="65"/>
      <c r="T470" s="66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197</v>
      </c>
      <c r="AU470" s="18" t="s">
        <v>86</v>
      </c>
    </row>
    <row r="471" spans="1:65" s="2" customFormat="1" ht="10.199999999999999">
      <c r="A471" s="35"/>
      <c r="B471" s="36"/>
      <c r="C471" s="37"/>
      <c r="D471" s="195" t="s">
        <v>199</v>
      </c>
      <c r="E471" s="37"/>
      <c r="F471" s="196" t="s">
        <v>2697</v>
      </c>
      <c r="G471" s="37"/>
      <c r="H471" s="37"/>
      <c r="I471" s="192"/>
      <c r="J471" s="37"/>
      <c r="K471" s="37"/>
      <c r="L471" s="40"/>
      <c r="M471" s="193"/>
      <c r="N471" s="194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199</v>
      </c>
      <c r="AU471" s="18" t="s">
        <v>86</v>
      </c>
    </row>
    <row r="472" spans="1:65" s="13" customFormat="1" ht="10.199999999999999">
      <c r="B472" s="197"/>
      <c r="C472" s="198"/>
      <c r="D472" s="190" t="s">
        <v>201</v>
      </c>
      <c r="E472" s="199" t="s">
        <v>19</v>
      </c>
      <c r="F472" s="200" t="s">
        <v>2692</v>
      </c>
      <c r="G472" s="198"/>
      <c r="H472" s="201">
        <v>1.35</v>
      </c>
      <c r="I472" s="202"/>
      <c r="J472" s="198"/>
      <c r="K472" s="198"/>
      <c r="L472" s="203"/>
      <c r="M472" s="204"/>
      <c r="N472" s="205"/>
      <c r="O472" s="205"/>
      <c r="P472" s="205"/>
      <c r="Q472" s="205"/>
      <c r="R472" s="205"/>
      <c r="S472" s="205"/>
      <c r="T472" s="206"/>
      <c r="AT472" s="207" t="s">
        <v>201</v>
      </c>
      <c r="AU472" s="207" t="s">
        <v>86</v>
      </c>
      <c r="AV472" s="13" t="s">
        <v>86</v>
      </c>
      <c r="AW472" s="13" t="s">
        <v>37</v>
      </c>
      <c r="AX472" s="13" t="s">
        <v>84</v>
      </c>
      <c r="AY472" s="207" t="s">
        <v>189</v>
      </c>
    </row>
    <row r="473" spans="1:65" s="2" customFormat="1" ht="24.15" customHeight="1">
      <c r="A473" s="35"/>
      <c r="B473" s="36"/>
      <c r="C473" s="176" t="s">
        <v>1624</v>
      </c>
      <c r="D473" s="176" t="s">
        <v>191</v>
      </c>
      <c r="E473" s="177" t="s">
        <v>646</v>
      </c>
      <c r="F473" s="178" t="s">
        <v>647</v>
      </c>
      <c r="G473" s="179" t="s">
        <v>194</v>
      </c>
      <c r="H473" s="180">
        <v>1</v>
      </c>
      <c r="I473" s="181"/>
      <c r="J473" s="182">
        <f>ROUND(I473*H473,2)</f>
        <v>0</v>
      </c>
      <c r="K473" s="183"/>
      <c r="L473" s="40"/>
      <c r="M473" s="184" t="s">
        <v>19</v>
      </c>
      <c r="N473" s="185" t="s">
        <v>47</v>
      </c>
      <c r="O473" s="65"/>
      <c r="P473" s="186">
        <f>O473*H473</f>
        <v>0</v>
      </c>
      <c r="Q473" s="186">
        <v>1.6000000000000001E-4</v>
      </c>
      <c r="R473" s="186">
        <f>Q473*H473</f>
        <v>1.6000000000000001E-4</v>
      </c>
      <c r="S473" s="186">
        <v>0</v>
      </c>
      <c r="T473" s="187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188" t="s">
        <v>195</v>
      </c>
      <c r="AT473" s="188" t="s">
        <v>191</v>
      </c>
      <c r="AU473" s="188" t="s">
        <v>86</v>
      </c>
      <c r="AY473" s="18" t="s">
        <v>189</v>
      </c>
      <c r="BE473" s="189">
        <f>IF(N473="základní",J473,0)</f>
        <v>0</v>
      </c>
      <c r="BF473" s="189">
        <f>IF(N473="snížená",J473,0)</f>
        <v>0</v>
      </c>
      <c r="BG473" s="189">
        <f>IF(N473="zákl. přenesená",J473,0)</f>
        <v>0</v>
      </c>
      <c r="BH473" s="189">
        <f>IF(N473="sníž. přenesená",J473,0)</f>
        <v>0</v>
      </c>
      <c r="BI473" s="189">
        <f>IF(N473="nulová",J473,0)</f>
        <v>0</v>
      </c>
      <c r="BJ473" s="18" t="s">
        <v>84</v>
      </c>
      <c r="BK473" s="189">
        <f>ROUND(I473*H473,2)</f>
        <v>0</v>
      </c>
      <c r="BL473" s="18" t="s">
        <v>195</v>
      </c>
      <c r="BM473" s="188" t="s">
        <v>2698</v>
      </c>
    </row>
    <row r="474" spans="1:65" s="2" customFormat="1" ht="19.2">
      <c r="A474" s="35"/>
      <c r="B474" s="36"/>
      <c r="C474" s="37"/>
      <c r="D474" s="190" t="s">
        <v>197</v>
      </c>
      <c r="E474" s="37"/>
      <c r="F474" s="191" t="s">
        <v>649</v>
      </c>
      <c r="G474" s="37"/>
      <c r="H474" s="37"/>
      <c r="I474" s="192"/>
      <c r="J474" s="37"/>
      <c r="K474" s="37"/>
      <c r="L474" s="40"/>
      <c r="M474" s="193"/>
      <c r="N474" s="194"/>
      <c r="O474" s="65"/>
      <c r="P474" s="65"/>
      <c r="Q474" s="65"/>
      <c r="R474" s="65"/>
      <c r="S474" s="65"/>
      <c r="T474" s="66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197</v>
      </c>
      <c r="AU474" s="18" t="s">
        <v>86</v>
      </c>
    </row>
    <row r="475" spans="1:65" s="2" customFormat="1" ht="10.199999999999999">
      <c r="A475" s="35"/>
      <c r="B475" s="36"/>
      <c r="C475" s="37"/>
      <c r="D475" s="195" t="s">
        <v>199</v>
      </c>
      <c r="E475" s="37"/>
      <c r="F475" s="196" t="s">
        <v>650</v>
      </c>
      <c r="G475" s="37"/>
      <c r="H475" s="37"/>
      <c r="I475" s="192"/>
      <c r="J475" s="37"/>
      <c r="K475" s="37"/>
      <c r="L475" s="40"/>
      <c r="M475" s="193"/>
      <c r="N475" s="194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199</v>
      </c>
      <c r="AU475" s="18" t="s">
        <v>86</v>
      </c>
    </row>
    <row r="476" spans="1:65" s="13" customFormat="1" ht="10.199999999999999">
      <c r="B476" s="197"/>
      <c r="C476" s="198"/>
      <c r="D476" s="190" t="s">
        <v>201</v>
      </c>
      <c r="E476" s="199" t="s">
        <v>19</v>
      </c>
      <c r="F476" s="200" t="s">
        <v>84</v>
      </c>
      <c r="G476" s="198"/>
      <c r="H476" s="201">
        <v>1</v>
      </c>
      <c r="I476" s="202"/>
      <c r="J476" s="198"/>
      <c r="K476" s="198"/>
      <c r="L476" s="203"/>
      <c r="M476" s="204"/>
      <c r="N476" s="205"/>
      <c r="O476" s="205"/>
      <c r="P476" s="205"/>
      <c r="Q476" s="205"/>
      <c r="R476" s="205"/>
      <c r="S476" s="205"/>
      <c r="T476" s="206"/>
      <c r="AT476" s="207" t="s">
        <v>201</v>
      </c>
      <c r="AU476" s="207" t="s">
        <v>86</v>
      </c>
      <c r="AV476" s="13" t="s">
        <v>86</v>
      </c>
      <c r="AW476" s="13" t="s">
        <v>37</v>
      </c>
      <c r="AX476" s="13" t="s">
        <v>84</v>
      </c>
      <c r="AY476" s="207" t="s">
        <v>189</v>
      </c>
    </row>
    <row r="477" spans="1:65" s="2" customFormat="1" ht="24.15" customHeight="1">
      <c r="A477" s="35"/>
      <c r="B477" s="36"/>
      <c r="C477" s="208" t="s">
        <v>1630</v>
      </c>
      <c r="D477" s="208" t="s">
        <v>269</v>
      </c>
      <c r="E477" s="209" t="s">
        <v>652</v>
      </c>
      <c r="F477" s="210" t="s">
        <v>653</v>
      </c>
      <c r="G477" s="211" t="s">
        <v>194</v>
      </c>
      <c r="H477" s="212">
        <v>1</v>
      </c>
      <c r="I477" s="213"/>
      <c r="J477" s="214">
        <f>ROUND(I477*H477,2)</f>
        <v>0</v>
      </c>
      <c r="K477" s="215"/>
      <c r="L477" s="216"/>
      <c r="M477" s="217" t="s">
        <v>19</v>
      </c>
      <c r="N477" s="218" t="s">
        <v>47</v>
      </c>
      <c r="O477" s="65"/>
      <c r="P477" s="186">
        <f>O477*H477</f>
        <v>0</v>
      </c>
      <c r="Q477" s="186">
        <v>2.5000000000000001E-2</v>
      </c>
      <c r="R477" s="186">
        <f>Q477*H477</f>
        <v>2.5000000000000001E-2</v>
      </c>
      <c r="S477" s="186">
        <v>0</v>
      </c>
      <c r="T477" s="187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88" t="s">
        <v>226</v>
      </c>
      <c r="AT477" s="188" t="s">
        <v>269</v>
      </c>
      <c r="AU477" s="188" t="s">
        <v>86</v>
      </c>
      <c r="AY477" s="18" t="s">
        <v>189</v>
      </c>
      <c r="BE477" s="189">
        <f>IF(N477="základní",J477,0)</f>
        <v>0</v>
      </c>
      <c r="BF477" s="189">
        <f>IF(N477="snížená",J477,0)</f>
        <v>0</v>
      </c>
      <c r="BG477" s="189">
        <f>IF(N477="zákl. přenesená",J477,0)</f>
        <v>0</v>
      </c>
      <c r="BH477" s="189">
        <f>IF(N477="sníž. přenesená",J477,0)</f>
        <v>0</v>
      </c>
      <c r="BI477" s="189">
        <f>IF(N477="nulová",J477,0)</f>
        <v>0</v>
      </c>
      <c r="BJ477" s="18" t="s">
        <v>84</v>
      </c>
      <c r="BK477" s="189">
        <f>ROUND(I477*H477,2)</f>
        <v>0</v>
      </c>
      <c r="BL477" s="18" t="s">
        <v>195</v>
      </c>
      <c r="BM477" s="188" t="s">
        <v>2699</v>
      </c>
    </row>
    <row r="478" spans="1:65" s="2" customFormat="1" ht="19.2">
      <c r="A478" s="35"/>
      <c r="B478" s="36"/>
      <c r="C478" s="37"/>
      <c r="D478" s="190" t="s">
        <v>197</v>
      </c>
      <c r="E478" s="37"/>
      <c r="F478" s="191" t="s">
        <v>653</v>
      </c>
      <c r="G478" s="37"/>
      <c r="H478" s="37"/>
      <c r="I478" s="192"/>
      <c r="J478" s="37"/>
      <c r="K478" s="37"/>
      <c r="L478" s="40"/>
      <c r="M478" s="193"/>
      <c r="N478" s="194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197</v>
      </c>
      <c r="AU478" s="18" t="s">
        <v>86</v>
      </c>
    </row>
    <row r="479" spans="1:65" s="2" customFormat="1" ht="16.5" customHeight="1">
      <c r="A479" s="35"/>
      <c r="B479" s="36"/>
      <c r="C479" s="176" t="s">
        <v>1636</v>
      </c>
      <c r="D479" s="176" t="s">
        <v>191</v>
      </c>
      <c r="E479" s="177" t="s">
        <v>656</v>
      </c>
      <c r="F479" s="178" t="s">
        <v>657</v>
      </c>
      <c r="G479" s="179" t="s">
        <v>210</v>
      </c>
      <c r="H479" s="180">
        <v>12.6</v>
      </c>
      <c r="I479" s="181"/>
      <c r="J479" s="182">
        <f>ROUND(I479*H479,2)</f>
        <v>0</v>
      </c>
      <c r="K479" s="183"/>
      <c r="L479" s="40"/>
      <c r="M479" s="184" t="s">
        <v>19</v>
      </c>
      <c r="N479" s="185" t="s">
        <v>47</v>
      </c>
      <c r="O479" s="65"/>
      <c r="P479" s="186">
        <f>O479*H479</f>
        <v>0</v>
      </c>
      <c r="Q479" s="186">
        <v>1.9000000000000001E-4</v>
      </c>
      <c r="R479" s="186">
        <f>Q479*H479</f>
        <v>2.3939999999999999E-3</v>
      </c>
      <c r="S479" s="186">
        <v>0</v>
      </c>
      <c r="T479" s="187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188" t="s">
        <v>195</v>
      </c>
      <c r="AT479" s="188" t="s">
        <v>191</v>
      </c>
      <c r="AU479" s="188" t="s">
        <v>86</v>
      </c>
      <c r="AY479" s="18" t="s">
        <v>189</v>
      </c>
      <c r="BE479" s="189">
        <f>IF(N479="základní",J479,0)</f>
        <v>0</v>
      </c>
      <c r="BF479" s="189">
        <f>IF(N479="snížená",J479,0)</f>
        <v>0</v>
      </c>
      <c r="BG479" s="189">
        <f>IF(N479="zákl. přenesená",J479,0)</f>
        <v>0</v>
      </c>
      <c r="BH479" s="189">
        <f>IF(N479="sníž. přenesená",J479,0)</f>
        <v>0</v>
      </c>
      <c r="BI479" s="189">
        <f>IF(N479="nulová",J479,0)</f>
        <v>0</v>
      </c>
      <c r="BJ479" s="18" t="s">
        <v>84</v>
      </c>
      <c r="BK479" s="189">
        <f>ROUND(I479*H479,2)</f>
        <v>0</v>
      </c>
      <c r="BL479" s="18" t="s">
        <v>195</v>
      </c>
      <c r="BM479" s="188" t="s">
        <v>2700</v>
      </c>
    </row>
    <row r="480" spans="1:65" s="2" customFormat="1" ht="10.199999999999999">
      <c r="A480" s="35"/>
      <c r="B480" s="36"/>
      <c r="C480" s="37"/>
      <c r="D480" s="190" t="s">
        <v>197</v>
      </c>
      <c r="E480" s="37"/>
      <c r="F480" s="191" t="s">
        <v>659</v>
      </c>
      <c r="G480" s="37"/>
      <c r="H480" s="37"/>
      <c r="I480" s="192"/>
      <c r="J480" s="37"/>
      <c r="K480" s="37"/>
      <c r="L480" s="40"/>
      <c r="M480" s="193"/>
      <c r="N480" s="194"/>
      <c r="O480" s="65"/>
      <c r="P480" s="65"/>
      <c r="Q480" s="65"/>
      <c r="R480" s="65"/>
      <c r="S480" s="65"/>
      <c r="T480" s="66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18" t="s">
        <v>197</v>
      </c>
      <c r="AU480" s="18" t="s">
        <v>86</v>
      </c>
    </row>
    <row r="481" spans="1:65" s="2" customFormat="1" ht="10.199999999999999">
      <c r="A481" s="35"/>
      <c r="B481" s="36"/>
      <c r="C481" s="37"/>
      <c r="D481" s="195" t="s">
        <v>199</v>
      </c>
      <c r="E481" s="37"/>
      <c r="F481" s="196" t="s">
        <v>660</v>
      </c>
      <c r="G481" s="37"/>
      <c r="H481" s="37"/>
      <c r="I481" s="192"/>
      <c r="J481" s="37"/>
      <c r="K481" s="37"/>
      <c r="L481" s="40"/>
      <c r="M481" s="193"/>
      <c r="N481" s="194"/>
      <c r="O481" s="65"/>
      <c r="P481" s="65"/>
      <c r="Q481" s="65"/>
      <c r="R481" s="65"/>
      <c r="S481" s="65"/>
      <c r="T481" s="66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199</v>
      </c>
      <c r="AU481" s="18" t="s">
        <v>86</v>
      </c>
    </row>
    <row r="482" spans="1:65" s="13" customFormat="1" ht="10.199999999999999">
      <c r="B482" s="197"/>
      <c r="C482" s="198"/>
      <c r="D482" s="190" t="s">
        <v>201</v>
      </c>
      <c r="E482" s="199" t="s">
        <v>19</v>
      </c>
      <c r="F482" s="200" t="s">
        <v>2701</v>
      </c>
      <c r="G482" s="198"/>
      <c r="H482" s="201">
        <v>12.6</v>
      </c>
      <c r="I482" s="202"/>
      <c r="J482" s="198"/>
      <c r="K482" s="198"/>
      <c r="L482" s="203"/>
      <c r="M482" s="204"/>
      <c r="N482" s="205"/>
      <c r="O482" s="205"/>
      <c r="P482" s="205"/>
      <c r="Q482" s="205"/>
      <c r="R482" s="205"/>
      <c r="S482" s="205"/>
      <c r="T482" s="206"/>
      <c r="AT482" s="207" t="s">
        <v>201</v>
      </c>
      <c r="AU482" s="207" t="s">
        <v>86</v>
      </c>
      <c r="AV482" s="13" t="s">
        <v>86</v>
      </c>
      <c r="AW482" s="13" t="s">
        <v>37</v>
      </c>
      <c r="AX482" s="13" t="s">
        <v>84</v>
      </c>
      <c r="AY482" s="207" t="s">
        <v>189</v>
      </c>
    </row>
    <row r="483" spans="1:65" s="2" customFormat="1" ht="21.75" customHeight="1">
      <c r="A483" s="35"/>
      <c r="B483" s="36"/>
      <c r="C483" s="176" t="s">
        <v>1642</v>
      </c>
      <c r="D483" s="176" t="s">
        <v>191</v>
      </c>
      <c r="E483" s="177" t="s">
        <v>663</v>
      </c>
      <c r="F483" s="178" t="s">
        <v>664</v>
      </c>
      <c r="G483" s="179" t="s">
        <v>210</v>
      </c>
      <c r="H483" s="180">
        <v>10.1</v>
      </c>
      <c r="I483" s="181"/>
      <c r="J483" s="182">
        <f>ROUND(I483*H483,2)</f>
        <v>0</v>
      </c>
      <c r="K483" s="183"/>
      <c r="L483" s="40"/>
      <c r="M483" s="184" t="s">
        <v>19</v>
      </c>
      <c r="N483" s="185" t="s">
        <v>47</v>
      </c>
      <c r="O483" s="65"/>
      <c r="P483" s="186">
        <f>O483*H483</f>
        <v>0</v>
      </c>
      <c r="Q483" s="186">
        <v>6.9999999999999994E-5</v>
      </c>
      <c r="R483" s="186">
        <f>Q483*H483</f>
        <v>7.0699999999999995E-4</v>
      </c>
      <c r="S483" s="186">
        <v>0</v>
      </c>
      <c r="T483" s="187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88" t="s">
        <v>195</v>
      </c>
      <c r="AT483" s="188" t="s">
        <v>191</v>
      </c>
      <c r="AU483" s="188" t="s">
        <v>86</v>
      </c>
      <c r="AY483" s="18" t="s">
        <v>189</v>
      </c>
      <c r="BE483" s="189">
        <f>IF(N483="základní",J483,0)</f>
        <v>0</v>
      </c>
      <c r="BF483" s="189">
        <f>IF(N483="snížená",J483,0)</f>
        <v>0</v>
      </c>
      <c r="BG483" s="189">
        <f>IF(N483="zákl. přenesená",J483,0)</f>
        <v>0</v>
      </c>
      <c r="BH483" s="189">
        <f>IF(N483="sníž. přenesená",J483,0)</f>
        <v>0</v>
      </c>
      <c r="BI483" s="189">
        <f>IF(N483="nulová",J483,0)</f>
        <v>0</v>
      </c>
      <c r="BJ483" s="18" t="s">
        <v>84</v>
      </c>
      <c r="BK483" s="189">
        <f>ROUND(I483*H483,2)</f>
        <v>0</v>
      </c>
      <c r="BL483" s="18" t="s">
        <v>195</v>
      </c>
      <c r="BM483" s="188" t="s">
        <v>2702</v>
      </c>
    </row>
    <row r="484" spans="1:65" s="2" customFormat="1" ht="10.199999999999999">
      <c r="A484" s="35"/>
      <c r="B484" s="36"/>
      <c r="C484" s="37"/>
      <c r="D484" s="190" t="s">
        <v>197</v>
      </c>
      <c r="E484" s="37"/>
      <c r="F484" s="191" t="s">
        <v>666</v>
      </c>
      <c r="G484" s="37"/>
      <c r="H484" s="37"/>
      <c r="I484" s="192"/>
      <c r="J484" s="37"/>
      <c r="K484" s="37"/>
      <c r="L484" s="40"/>
      <c r="M484" s="193"/>
      <c r="N484" s="194"/>
      <c r="O484" s="65"/>
      <c r="P484" s="65"/>
      <c r="Q484" s="65"/>
      <c r="R484" s="65"/>
      <c r="S484" s="65"/>
      <c r="T484" s="66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197</v>
      </c>
      <c r="AU484" s="18" t="s">
        <v>86</v>
      </c>
    </row>
    <row r="485" spans="1:65" s="2" customFormat="1" ht="10.199999999999999">
      <c r="A485" s="35"/>
      <c r="B485" s="36"/>
      <c r="C485" s="37"/>
      <c r="D485" s="195" t="s">
        <v>199</v>
      </c>
      <c r="E485" s="37"/>
      <c r="F485" s="196" t="s">
        <v>667</v>
      </c>
      <c r="G485" s="37"/>
      <c r="H485" s="37"/>
      <c r="I485" s="192"/>
      <c r="J485" s="37"/>
      <c r="K485" s="37"/>
      <c r="L485" s="40"/>
      <c r="M485" s="193"/>
      <c r="N485" s="194"/>
      <c r="O485" s="65"/>
      <c r="P485" s="65"/>
      <c r="Q485" s="65"/>
      <c r="R485" s="65"/>
      <c r="S485" s="65"/>
      <c r="T485" s="66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199</v>
      </c>
      <c r="AU485" s="18" t="s">
        <v>86</v>
      </c>
    </row>
    <row r="486" spans="1:65" s="13" customFormat="1" ht="10.199999999999999">
      <c r="B486" s="197"/>
      <c r="C486" s="198"/>
      <c r="D486" s="190" t="s">
        <v>201</v>
      </c>
      <c r="E486" s="199" t="s">
        <v>19</v>
      </c>
      <c r="F486" s="200" t="s">
        <v>1327</v>
      </c>
      <c r="G486" s="198"/>
      <c r="H486" s="201">
        <v>10.1</v>
      </c>
      <c r="I486" s="202"/>
      <c r="J486" s="198"/>
      <c r="K486" s="198"/>
      <c r="L486" s="203"/>
      <c r="M486" s="204"/>
      <c r="N486" s="205"/>
      <c r="O486" s="205"/>
      <c r="P486" s="205"/>
      <c r="Q486" s="205"/>
      <c r="R486" s="205"/>
      <c r="S486" s="205"/>
      <c r="T486" s="206"/>
      <c r="AT486" s="207" t="s">
        <v>201</v>
      </c>
      <c r="AU486" s="207" t="s">
        <v>86</v>
      </c>
      <c r="AV486" s="13" t="s">
        <v>86</v>
      </c>
      <c r="AW486" s="13" t="s">
        <v>37</v>
      </c>
      <c r="AX486" s="13" t="s">
        <v>84</v>
      </c>
      <c r="AY486" s="207" t="s">
        <v>189</v>
      </c>
    </row>
    <row r="487" spans="1:65" s="12" customFormat="1" ht="22.8" customHeight="1">
      <c r="B487" s="160"/>
      <c r="C487" s="161"/>
      <c r="D487" s="162" t="s">
        <v>75</v>
      </c>
      <c r="E487" s="174" t="s">
        <v>249</v>
      </c>
      <c r="F487" s="174" t="s">
        <v>799</v>
      </c>
      <c r="G487" s="161"/>
      <c r="H487" s="161"/>
      <c r="I487" s="164"/>
      <c r="J487" s="175">
        <f>BK487</f>
        <v>0</v>
      </c>
      <c r="K487" s="161"/>
      <c r="L487" s="166"/>
      <c r="M487" s="167"/>
      <c r="N487" s="168"/>
      <c r="O487" s="168"/>
      <c r="P487" s="169">
        <f>SUM(P488:P508)</f>
        <v>0</v>
      </c>
      <c r="Q487" s="168"/>
      <c r="R487" s="169">
        <f>SUM(R488:R508)</f>
        <v>0.95612421000000003</v>
      </c>
      <c r="S487" s="168"/>
      <c r="T487" s="170">
        <f>SUM(T488:T508)</f>
        <v>0</v>
      </c>
      <c r="AR487" s="171" t="s">
        <v>84</v>
      </c>
      <c r="AT487" s="172" t="s">
        <v>75</v>
      </c>
      <c r="AU487" s="172" t="s">
        <v>84</v>
      </c>
      <c r="AY487" s="171" t="s">
        <v>189</v>
      </c>
      <c r="BK487" s="173">
        <f>SUM(BK488:BK508)</f>
        <v>0</v>
      </c>
    </row>
    <row r="488" spans="1:65" s="2" customFormat="1" ht="33" customHeight="1">
      <c r="A488" s="35"/>
      <c r="B488" s="36"/>
      <c r="C488" s="176" t="s">
        <v>1644</v>
      </c>
      <c r="D488" s="176" t="s">
        <v>191</v>
      </c>
      <c r="E488" s="177" t="s">
        <v>2703</v>
      </c>
      <c r="F488" s="178" t="s">
        <v>2704</v>
      </c>
      <c r="G488" s="179" t="s">
        <v>238</v>
      </c>
      <c r="H488" s="180">
        <v>0.19600000000000001</v>
      </c>
      <c r="I488" s="181"/>
      <c r="J488" s="182">
        <f>ROUND(I488*H488,2)</f>
        <v>0</v>
      </c>
      <c r="K488" s="183"/>
      <c r="L488" s="40"/>
      <c r="M488" s="184" t="s">
        <v>19</v>
      </c>
      <c r="N488" s="185" t="s">
        <v>47</v>
      </c>
      <c r="O488" s="65"/>
      <c r="P488" s="186">
        <f>O488*H488</f>
        <v>0</v>
      </c>
      <c r="Q488" s="186">
        <v>2.62771</v>
      </c>
      <c r="R488" s="186">
        <f>Q488*H488</f>
        <v>0.51503116000000004</v>
      </c>
      <c r="S488" s="186">
        <v>0</v>
      </c>
      <c r="T488" s="187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88" t="s">
        <v>195</v>
      </c>
      <c r="AT488" s="188" t="s">
        <v>191</v>
      </c>
      <c r="AU488" s="188" t="s">
        <v>86</v>
      </c>
      <c r="AY488" s="18" t="s">
        <v>189</v>
      </c>
      <c r="BE488" s="189">
        <f>IF(N488="základní",J488,0)</f>
        <v>0</v>
      </c>
      <c r="BF488" s="189">
        <f>IF(N488="snížená",J488,0)</f>
        <v>0</v>
      </c>
      <c r="BG488" s="189">
        <f>IF(N488="zákl. přenesená",J488,0)</f>
        <v>0</v>
      </c>
      <c r="BH488" s="189">
        <f>IF(N488="sníž. přenesená",J488,0)</f>
        <v>0</v>
      </c>
      <c r="BI488" s="189">
        <f>IF(N488="nulová",J488,0)</f>
        <v>0</v>
      </c>
      <c r="BJ488" s="18" t="s">
        <v>84</v>
      </c>
      <c r="BK488" s="189">
        <f>ROUND(I488*H488,2)</f>
        <v>0</v>
      </c>
      <c r="BL488" s="18" t="s">
        <v>195</v>
      </c>
      <c r="BM488" s="188" t="s">
        <v>2705</v>
      </c>
    </row>
    <row r="489" spans="1:65" s="2" customFormat="1" ht="28.8">
      <c r="A489" s="35"/>
      <c r="B489" s="36"/>
      <c r="C489" s="37"/>
      <c r="D489" s="190" t="s">
        <v>197</v>
      </c>
      <c r="E489" s="37"/>
      <c r="F489" s="191" t="s">
        <v>2706</v>
      </c>
      <c r="G489" s="37"/>
      <c r="H489" s="37"/>
      <c r="I489" s="192"/>
      <c r="J489" s="37"/>
      <c r="K489" s="37"/>
      <c r="L489" s="40"/>
      <c r="M489" s="193"/>
      <c r="N489" s="194"/>
      <c r="O489" s="65"/>
      <c r="P489" s="65"/>
      <c r="Q489" s="65"/>
      <c r="R489" s="65"/>
      <c r="S489" s="65"/>
      <c r="T489" s="66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197</v>
      </c>
      <c r="AU489" s="18" t="s">
        <v>86</v>
      </c>
    </row>
    <row r="490" spans="1:65" s="2" customFormat="1" ht="10.199999999999999">
      <c r="A490" s="35"/>
      <c r="B490" s="36"/>
      <c r="C490" s="37"/>
      <c r="D490" s="195" t="s">
        <v>199</v>
      </c>
      <c r="E490" s="37"/>
      <c r="F490" s="196" t="s">
        <v>2707</v>
      </c>
      <c r="G490" s="37"/>
      <c r="H490" s="37"/>
      <c r="I490" s="192"/>
      <c r="J490" s="37"/>
      <c r="K490" s="37"/>
      <c r="L490" s="40"/>
      <c r="M490" s="193"/>
      <c r="N490" s="194"/>
      <c r="O490" s="65"/>
      <c r="P490" s="65"/>
      <c r="Q490" s="65"/>
      <c r="R490" s="65"/>
      <c r="S490" s="65"/>
      <c r="T490" s="66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199</v>
      </c>
      <c r="AU490" s="18" t="s">
        <v>86</v>
      </c>
    </row>
    <row r="491" spans="1:65" s="13" customFormat="1" ht="10.199999999999999">
      <c r="B491" s="197"/>
      <c r="C491" s="198"/>
      <c r="D491" s="190" t="s">
        <v>201</v>
      </c>
      <c r="E491" s="199" t="s">
        <v>19</v>
      </c>
      <c r="F491" s="200" t="s">
        <v>2708</v>
      </c>
      <c r="G491" s="198"/>
      <c r="H491" s="201">
        <v>7.2999999999999995E-2</v>
      </c>
      <c r="I491" s="202"/>
      <c r="J491" s="198"/>
      <c r="K491" s="198"/>
      <c r="L491" s="203"/>
      <c r="M491" s="204"/>
      <c r="N491" s="205"/>
      <c r="O491" s="205"/>
      <c r="P491" s="205"/>
      <c r="Q491" s="205"/>
      <c r="R491" s="205"/>
      <c r="S491" s="205"/>
      <c r="T491" s="206"/>
      <c r="AT491" s="207" t="s">
        <v>201</v>
      </c>
      <c r="AU491" s="207" t="s">
        <v>86</v>
      </c>
      <c r="AV491" s="13" t="s">
        <v>86</v>
      </c>
      <c r="AW491" s="13" t="s">
        <v>37</v>
      </c>
      <c r="AX491" s="13" t="s">
        <v>76</v>
      </c>
      <c r="AY491" s="207" t="s">
        <v>189</v>
      </c>
    </row>
    <row r="492" spans="1:65" s="13" customFormat="1" ht="10.199999999999999">
      <c r="B492" s="197"/>
      <c r="C492" s="198"/>
      <c r="D492" s="190" t="s">
        <v>201</v>
      </c>
      <c r="E492" s="199" t="s">
        <v>19</v>
      </c>
      <c r="F492" s="200" t="s">
        <v>2709</v>
      </c>
      <c r="G492" s="198"/>
      <c r="H492" s="201">
        <v>0.123</v>
      </c>
      <c r="I492" s="202"/>
      <c r="J492" s="198"/>
      <c r="K492" s="198"/>
      <c r="L492" s="203"/>
      <c r="M492" s="204"/>
      <c r="N492" s="205"/>
      <c r="O492" s="205"/>
      <c r="P492" s="205"/>
      <c r="Q492" s="205"/>
      <c r="R492" s="205"/>
      <c r="S492" s="205"/>
      <c r="T492" s="206"/>
      <c r="AT492" s="207" t="s">
        <v>201</v>
      </c>
      <c r="AU492" s="207" t="s">
        <v>86</v>
      </c>
      <c r="AV492" s="13" t="s">
        <v>86</v>
      </c>
      <c r="AW492" s="13" t="s">
        <v>37</v>
      </c>
      <c r="AX492" s="13" t="s">
        <v>76</v>
      </c>
      <c r="AY492" s="207" t="s">
        <v>189</v>
      </c>
    </row>
    <row r="493" spans="1:65" s="14" customFormat="1" ht="10.199999999999999">
      <c r="B493" s="219"/>
      <c r="C493" s="220"/>
      <c r="D493" s="190" t="s">
        <v>201</v>
      </c>
      <c r="E493" s="221" t="s">
        <v>19</v>
      </c>
      <c r="F493" s="222" t="s">
        <v>349</v>
      </c>
      <c r="G493" s="220"/>
      <c r="H493" s="223">
        <v>0.19600000000000001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201</v>
      </c>
      <c r="AU493" s="229" t="s">
        <v>86</v>
      </c>
      <c r="AV493" s="14" t="s">
        <v>195</v>
      </c>
      <c r="AW493" s="14" t="s">
        <v>37</v>
      </c>
      <c r="AX493" s="14" t="s">
        <v>84</v>
      </c>
      <c r="AY493" s="229" t="s">
        <v>189</v>
      </c>
    </row>
    <row r="494" spans="1:65" s="2" customFormat="1" ht="37.799999999999997" customHeight="1">
      <c r="A494" s="35"/>
      <c r="B494" s="36"/>
      <c r="C494" s="176" t="s">
        <v>1314</v>
      </c>
      <c r="D494" s="176" t="s">
        <v>191</v>
      </c>
      <c r="E494" s="177" t="s">
        <v>2710</v>
      </c>
      <c r="F494" s="178" t="s">
        <v>2711</v>
      </c>
      <c r="G494" s="179" t="s">
        <v>238</v>
      </c>
      <c r="H494" s="180">
        <v>0.16900000000000001</v>
      </c>
      <c r="I494" s="181"/>
      <c r="J494" s="182">
        <f>ROUND(I494*H494,2)</f>
        <v>0</v>
      </c>
      <c r="K494" s="183"/>
      <c r="L494" s="40"/>
      <c r="M494" s="184" t="s">
        <v>19</v>
      </c>
      <c r="N494" s="185" t="s">
        <v>47</v>
      </c>
      <c r="O494" s="65"/>
      <c r="P494" s="186">
        <f>O494*H494</f>
        <v>0</v>
      </c>
      <c r="Q494" s="186">
        <v>2.5966499999999999</v>
      </c>
      <c r="R494" s="186">
        <f>Q494*H494</f>
        <v>0.43883385000000003</v>
      </c>
      <c r="S494" s="186">
        <v>0</v>
      </c>
      <c r="T494" s="187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8" t="s">
        <v>195</v>
      </c>
      <c r="AT494" s="188" t="s">
        <v>191</v>
      </c>
      <c r="AU494" s="188" t="s">
        <v>86</v>
      </c>
      <c r="AY494" s="18" t="s">
        <v>189</v>
      </c>
      <c r="BE494" s="189">
        <f>IF(N494="základní",J494,0)</f>
        <v>0</v>
      </c>
      <c r="BF494" s="189">
        <f>IF(N494="snížená",J494,0)</f>
        <v>0</v>
      </c>
      <c r="BG494" s="189">
        <f>IF(N494="zákl. přenesená",J494,0)</f>
        <v>0</v>
      </c>
      <c r="BH494" s="189">
        <f>IF(N494="sníž. přenesená",J494,0)</f>
        <v>0</v>
      </c>
      <c r="BI494" s="189">
        <f>IF(N494="nulová",J494,0)</f>
        <v>0</v>
      </c>
      <c r="BJ494" s="18" t="s">
        <v>84</v>
      </c>
      <c r="BK494" s="189">
        <f>ROUND(I494*H494,2)</f>
        <v>0</v>
      </c>
      <c r="BL494" s="18" t="s">
        <v>195</v>
      </c>
      <c r="BM494" s="188" t="s">
        <v>2712</v>
      </c>
    </row>
    <row r="495" spans="1:65" s="2" customFormat="1" ht="28.8">
      <c r="A495" s="35"/>
      <c r="B495" s="36"/>
      <c r="C495" s="37"/>
      <c r="D495" s="190" t="s">
        <v>197</v>
      </c>
      <c r="E495" s="37"/>
      <c r="F495" s="191" t="s">
        <v>2713</v>
      </c>
      <c r="G495" s="37"/>
      <c r="H495" s="37"/>
      <c r="I495" s="192"/>
      <c r="J495" s="37"/>
      <c r="K495" s="37"/>
      <c r="L495" s="40"/>
      <c r="M495" s="193"/>
      <c r="N495" s="194"/>
      <c r="O495" s="65"/>
      <c r="P495" s="65"/>
      <c r="Q495" s="65"/>
      <c r="R495" s="65"/>
      <c r="S495" s="65"/>
      <c r="T495" s="66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197</v>
      </c>
      <c r="AU495" s="18" t="s">
        <v>86</v>
      </c>
    </row>
    <row r="496" spans="1:65" s="2" customFormat="1" ht="10.199999999999999">
      <c r="A496" s="35"/>
      <c r="B496" s="36"/>
      <c r="C496" s="37"/>
      <c r="D496" s="195" t="s">
        <v>199</v>
      </c>
      <c r="E496" s="37"/>
      <c r="F496" s="196" t="s">
        <v>2714</v>
      </c>
      <c r="G496" s="37"/>
      <c r="H496" s="37"/>
      <c r="I496" s="192"/>
      <c r="J496" s="37"/>
      <c r="K496" s="37"/>
      <c r="L496" s="40"/>
      <c r="M496" s="193"/>
      <c r="N496" s="194"/>
      <c r="O496" s="65"/>
      <c r="P496" s="65"/>
      <c r="Q496" s="65"/>
      <c r="R496" s="65"/>
      <c r="S496" s="65"/>
      <c r="T496" s="66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199</v>
      </c>
      <c r="AU496" s="18" t="s">
        <v>86</v>
      </c>
    </row>
    <row r="497" spans="1:65" s="13" customFormat="1" ht="10.199999999999999">
      <c r="B497" s="197"/>
      <c r="C497" s="198"/>
      <c r="D497" s="190" t="s">
        <v>201</v>
      </c>
      <c r="E497" s="199" t="s">
        <v>19</v>
      </c>
      <c r="F497" s="200" t="s">
        <v>2715</v>
      </c>
      <c r="G497" s="198"/>
      <c r="H497" s="201">
        <v>0.16900000000000001</v>
      </c>
      <c r="I497" s="202"/>
      <c r="J497" s="198"/>
      <c r="K497" s="198"/>
      <c r="L497" s="203"/>
      <c r="M497" s="204"/>
      <c r="N497" s="205"/>
      <c r="O497" s="205"/>
      <c r="P497" s="205"/>
      <c r="Q497" s="205"/>
      <c r="R497" s="205"/>
      <c r="S497" s="205"/>
      <c r="T497" s="206"/>
      <c r="AT497" s="207" t="s">
        <v>201</v>
      </c>
      <c r="AU497" s="207" t="s">
        <v>86</v>
      </c>
      <c r="AV497" s="13" t="s">
        <v>86</v>
      </c>
      <c r="AW497" s="13" t="s">
        <v>37</v>
      </c>
      <c r="AX497" s="13" t="s">
        <v>84</v>
      </c>
      <c r="AY497" s="207" t="s">
        <v>189</v>
      </c>
    </row>
    <row r="498" spans="1:65" s="2" customFormat="1" ht="16.5" customHeight="1">
      <c r="A498" s="35"/>
      <c r="B498" s="36"/>
      <c r="C498" s="176" t="s">
        <v>1652</v>
      </c>
      <c r="D498" s="176" t="s">
        <v>191</v>
      </c>
      <c r="E498" s="177" t="s">
        <v>2716</v>
      </c>
      <c r="F498" s="178" t="s">
        <v>2717</v>
      </c>
      <c r="G498" s="179" t="s">
        <v>238</v>
      </c>
      <c r="H498" s="180">
        <v>175.9</v>
      </c>
      <c r="I498" s="181"/>
      <c r="J498" s="182">
        <f>ROUND(I498*H498,2)</f>
        <v>0</v>
      </c>
      <c r="K498" s="183"/>
      <c r="L498" s="40"/>
      <c r="M498" s="184" t="s">
        <v>19</v>
      </c>
      <c r="N498" s="185" t="s">
        <v>47</v>
      </c>
      <c r="O498" s="65"/>
      <c r="P498" s="186">
        <f>O498*H498</f>
        <v>0</v>
      </c>
      <c r="Q498" s="186">
        <v>1.0000000000000001E-5</v>
      </c>
      <c r="R498" s="186">
        <f>Q498*H498</f>
        <v>1.7590000000000001E-3</v>
      </c>
      <c r="S498" s="186">
        <v>0</v>
      </c>
      <c r="T498" s="187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8" t="s">
        <v>195</v>
      </c>
      <c r="AT498" s="188" t="s">
        <v>191</v>
      </c>
      <c r="AU498" s="188" t="s">
        <v>86</v>
      </c>
      <c r="AY498" s="18" t="s">
        <v>189</v>
      </c>
      <c r="BE498" s="189">
        <f>IF(N498="základní",J498,0)</f>
        <v>0</v>
      </c>
      <c r="BF498" s="189">
        <f>IF(N498="snížená",J498,0)</f>
        <v>0</v>
      </c>
      <c r="BG498" s="189">
        <f>IF(N498="zákl. přenesená",J498,0)</f>
        <v>0</v>
      </c>
      <c r="BH498" s="189">
        <f>IF(N498="sníž. přenesená",J498,0)</f>
        <v>0</v>
      </c>
      <c r="BI498" s="189">
        <f>IF(N498="nulová",J498,0)</f>
        <v>0</v>
      </c>
      <c r="BJ498" s="18" t="s">
        <v>84</v>
      </c>
      <c r="BK498" s="189">
        <f>ROUND(I498*H498,2)</f>
        <v>0</v>
      </c>
      <c r="BL498" s="18" t="s">
        <v>195</v>
      </c>
      <c r="BM498" s="188" t="s">
        <v>2718</v>
      </c>
    </row>
    <row r="499" spans="1:65" s="2" customFormat="1" ht="10.199999999999999">
      <c r="A499" s="35"/>
      <c r="B499" s="36"/>
      <c r="C499" s="37"/>
      <c r="D499" s="190" t="s">
        <v>197</v>
      </c>
      <c r="E499" s="37"/>
      <c r="F499" s="191" t="s">
        <v>2717</v>
      </c>
      <c r="G499" s="37"/>
      <c r="H499" s="37"/>
      <c r="I499" s="192"/>
      <c r="J499" s="37"/>
      <c r="K499" s="37"/>
      <c r="L499" s="40"/>
      <c r="M499" s="193"/>
      <c r="N499" s="194"/>
      <c r="O499" s="65"/>
      <c r="P499" s="65"/>
      <c r="Q499" s="65"/>
      <c r="R499" s="65"/>
      <c r="S499" s="65"/>
      <c r="T499" s="66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197</v>
      </c>
      <c r="AU499" s="18" t="s">
        <v>86</v>
      </c>
    </row>
    <row r="500" spans="1:65" s="2" customFormat="1" ht="10.199999999999999">
      <c r="A500" s="35"/>
      <c r="B500" s="36"/>
      <c r="C500" s="37"/>
      <c r="D500" s="195" t="s">
        <v>199</v>
      </c>
      <c r="E500" s="37"/>
      <c r="F500" s="196" t="s">
        <v>2719</v>
      </c>
      <c r="G500" s="37"/>
      <c r="H500" s="37"/>
      <c r="I500" s="192"/>
      <c r="J500" s="37"/>
      <c r="K500" s="37"/>
      <c r="L500" s="40"/>
      <c r="M500" s="193"/>
      <c r="N500" s="194"/>
      <c r="O500" s="65"/>
      <c r="P500" s="65"/>
      <c r="Q500" s="65"/>
      <c r="R500" s="65"/>
      <c r="S500" s="65"/>
      <c r="T500" s="66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199</v>
      </c>
      <c r="AU500" s="18" t="s">
        <v>86</v>
      </c>
    </row>
    <row r="501" spans="1:65" s="13" customFormat="1" ht="10.199999999999999">
      <c r="B501" s="197"/>
      <c r="C501" s="198"/>
      <c r="D501" s="190" t="s">
        <v>201</v>
      </c>
      <c r="E501" s="199" t="s">
        <v>19</v>
      </c>
      <c r="F501" s="200" t="s">
        <v>2720</v>
      </c>
      <c r="G501" s="198"/>
      <c r="H501" s="201">
        <v>175.9</v>
      </c>
      <c r="I501" s="202"/>
      <c r="J501" s="198"/>
      <c r="K501" s="198"/>
      <c r="L501" s="203"/>
      <c r="M501" s="204"/>
      <c r="N501" s="205"/>
      <c r="O501" s="205"/>
      <c r="P501" s="205"/>
      <c r="Q501" s="205"/>
      <c r="R501" s="205"/>
      <c r="S501" s="205"/>
      <c r="T501" s="206"/>
      <c r="AT501" s="207" t="s">
        <v>201</v>
      </c>
      <c r="AU501" s="207" t="s">
        <v>86</v>
      </c>
      <c r="AV501" s="13" t="s">
        <v>86</v>
      </c>
      <c r="AW501" s="13" t="s">
        <v>37</v>
      </c>
      <c r="AX501" s="13" t="s">
        <v>84</v>
      </c>
      <c r="AY501" s="207" t="s">
        <v>189</v>
      </c>
    </row>
    <row r="502" spans="1:65" s="2" customFormat="1" ht="24.15" customHeight="1">
      <c r="A502" s="35"/>
      <c r="B502" s="36"/>
      <c r="C502" s="176" t="s">
        <v>1654</v>
      </c>
      <c r="D502" s="176" t="s">
        <v>191</v>
      </c>
      <c r="E502" s="177" t="s">
        <v>2721</v>
      </c>
      <c r="F502" s="178" t="s">
        <v>2722</v>
      </c>
      <c r="G502" s="179" t="s">
        <v>230</v>
      </c>
      <c r="H502" s="180">
        <v>50.02</v>
      </c>
      <c r="I502" s="181"/>
      <c r="J502" s="182">
        <f>ROUND(I502*H502,2)</f>
        <v>0</v>
      </c>
      <c r="K502" s="183"/>
      <c r="L502" s="40"/>
      <c r="M502" s="184" t="s">
        <v>19</v>
      </c>
      <c r="N502" s="185" t="s">
        <v>47</v>
      </c>
      <c r="O502" s="65"/>
      <c r="P502" s="186">
        <f>O502*H502</f>
        <v>0</v>
      </c>
      <c r="Q502" s="186">
        <v>1.0000000000000001E-5</v>
      </c>
      <c r="R502" s="186">
        <f>Q502*H502</f>
        <v>5.0020000000000012E-4</v>
      </c>
      <c r="S502" s="186">
        <v>0</v>
      </c>
      <c r="T502" s="187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88" t="s">
        <v>195</v>
      </c>
      <c r="AT502" s="188" t="s">
        <v>191</v>
      </c>
      <c r="AU502" s="188" t="s">
        <v>86</v>
      </c>
      <c r="AY502" s="18" t="s">
        <v>189</v>
      </c>
      <c r="BE502" s="189">
        <f>IF(N502="základní",J502,0)</f>
        <v>0</v>
      </c>
      <c r="BF502" s="189">
        <f>IF(N502="snížená",J502,0)</f>
        <v>0</v>
      </c>
      <c r="BG502" s="189">
        <f>IF(N502="zákl. přenesená",J502,0)</f>
        <v>0</v>
      </c>
      <c r="BH502" s="189">
        <f>IF(N502="sníž. přenesená",J502,0)</f>
        <v>0</v>
      </c>
      <c r="BI502" s="189">
        <f>IF(N502="nulová",J502,0)</f>
        <v>0</v>
      </c>
      <c r="BJ502" s="18" t="s">
        <v>84</v>
      </c>
      <c r="BK502" s="189">
        <f>ROUND(I502*H502,2)</f>
        <v>0</v>
      </c>
      <c r="BL502" s="18" t="s">
        <v>195</v>
      </c>
      <c r="BM502" s="188" t="s">
        <v>2723</v>
      </c>
    </row>
    <row r="503" spans="1:65" s="2" customFormat="1" ht="19.2">
      <c r="A503" s="35"/>
      <c r="B503" s="36"/>
      <c r="C503" s="37"/>
      <c r="D503" s="190" t="s">
        <v>197</v>
      </c>
      <c r="E503" s="37"/>
      <c r="F503" s="191" t="s">
        <v>2724</v>
      </c>
      <c r="G503" s="37"/>
      <c r="H503" s="37"/>
      <c r="I503" s="192"/>
      <c r="J503" s="37"/>
      <c r="K503" s="37"/>
      <c r="L503" s="40"/>
      <c r="M503" s="193"/>
      <c r="N503" s="194"/>
      <c r="O503" s="65"/>
      <c r="P503" s="65"/>
      <c r="Q503" s="65"/>
      <c r="R503" s="65"/>
      <c r="S503" s="65"/>
      <c r="T503" s="66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197</v>
      </c>
      <c r="AU503" s="18" t="s">
        <v>86</v>
      </c>
    </row>
    <row r="504" spans="1:65" s="2" customFormat="1" ht="10.199999999999999">
      <c r="A504" s="35"/>
      <c r="B504" s="36"/>
      <c r="C504" s="37"/>
      <c r="D504" s="195" t="s">
        <v>199</v>
      </c>
      <c r="E504" s="37"/>
      <c r="F504" s="196" t="s">
        <v>2725</v>
      </c>
      <c r="G504" s="37"/>
      <c r="H504" s="37"/>
      <c r="I504" s="192"/>
      <c r="J504" s="37"/>
      <c r="K504" s="37"/>
      <c r="L504" s="40"/>
      <c r="M504" s="193"/>
      <c r="N504" s="194"/>
      <c r="O504" s="65"/>
      <c r="P504" s="65"/>
      <c r="Q504" s="65"/>
      <c r="R504" s="65"/>
      <c r="S504" s="65"/>
      <c r="T504" s="66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199</v>
      </c>
      <c r="AU504" s="18" t="s">
        <v>86</v>
      </c>
    </row>
    <row r="505" spans="1:65" s="13" customFormat="1" ht="10.199999999999999">
      <c r="B505" s="197"/>
      <c r="C505" s="198"/>
      <c r="D505" s="190" t="s">
        <v>201</v>
      </c>
      <c r="E505" s="199" t="s">
        <v>19</v>
      </c>
      <c r="F505" s="200" t="s">
        <v>2726</v>
      </c>
      <c r="G505" s="198"/>
      <c r="H505" s="201">
        <v>50.02</v>
      </c>
      <c r="I505" s="202"/>
      <c r="J505" s="198"/>
      <c r="K505" s="198"/>
      <c r="L505" s="203"/>
      <c r="M505" s="204"/>
      <c r="N505" s="205"/>
      <c r="O505" s="205"/>
      <c r="P505" s="205"/>
      <c r="Q505" s="205"/>
      <c r="R505" s="205"/>
      <c r="S505" s="205"/>
      <c r="T505" s="206"/>
      <c r="AT505" s="207" t="s">
        <v>201</v>
      </c>
      <c r="AU505" s="207" t="s">
        <v>86</v>
      </c>
      <c r="AV505" s="13" t="s">
        <v>86</v>
      </c>
      <c r="AW505" s="13" t="s">
        <v>37</v>
      </c>
      <c r="AX505" s="13" t="s">
        <v>84</v>
      </c>
      <c r="AY505" s="207" t="s">
        <v>189</v>
      </c>
    </row>
    <row r="506" spans="1:65" s="2" customFormat="1" ht="24.15" customHeight="1">
      <c r="A506" s="35"/>
      <c r="B506" s="36"/>
      <c r="C506" s="176" t="s">
        <v>1658</v>
      </c>
      <c r="D506" s="176" t="s">
        <v>191</v>
      </c>
      <c r="E506" s="177" t="s">
        <v>2727</v>
      </c>
      <c r="F506" s="178" t="s">
        <v>2728</v>
      </c>
      <c r="G506" s="179" t="s">
        <v>230</v>
      </c>
      <c r="H506" s="180">
        <v>50.02</v>
      </c>
      <c r="I506" s="181"/>
      <c r="J506" s="182">
        <f>ROUND(I506*H506,2)</f>
        <v>0</v>
      </c>
      <c r="K506" s="183"/>
      <c r="L506" s="40"/>
      <c r="M506" s="184" t="s">
        <v>19</v>
      </c>
      <c r="N506" s="185" t="s">
        <v>47</v>
      </c>
      <c r="O506" s="65"/>
      <c r="P506" s="186">
        <f>O506*H506</f>
        <v>0</v>
      </c>
      <c r="Q506" s="186">
        <v>0</v>
      </c>
      <c r="R506" s="186">
        <f>Q506*H506</f>
        <v>0</v>
      </c>
      <c r="S506" s="186">
        <v>0</v>
      </c>
      <c r="T506" s="187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188" t="s">
        <v>195</v>
      </c>
      <c r="AT506" s="188" t="s">
        <v>191</v>
      </c>
      <c r="AU506" s="188" t="s">
        <v>86</v>
      </c>
      <c r="AY506" s="18" t="s">
        <v>189</v>
      </c>
      <c r="BE506" s="189">
        <f>IF(N506="základní",J506,0)</f>
        <v>0</v>
      </c>
      <c r="BF506" s="189">
        <f>IF(N506="snížená",J506,0)</f>
        <v>0</v>
      </c>
      <c r="BG506" s="189">
        <f>IF(N506="zákl. přenesená",J506,0)</f>
        <v>0</v>
      </c>
      <c r="BH506" s="189">
        <f>IF(N506="sníž. přenesená",J506,0)</f>
        <v>0</v>
      </c>
      <c r="BI506" s="189">
        <f>IF(N506="nulová",J506,0)</f>
        <v>0</v>
      </c>
      <c r="BJ506" s="18" t="s">
        <v>84</v>
      </c>
      <c r="BK506" s="189">
        <f>ROUND(I506*H506,2)</f>
        <v>0</v>
      </c>
      <c r="BL506" s="18" t="s">
        <v>195</v>
      </c>
      <c r="BM506" s="188" t="s">
        <v>2729</v>
      </c>
    </row>
    <row r="507" spans="1:65" s="2" customFormat="1" ht="19.2">
      <c r="A507" s="35"/>
      <c r="B507" s="36"/>
      <c r="C507" s="37"/>
      <c r="D507" s="190" t="s">
        <v>197</v>
      </c>
      <c r="E507" s="37"/>
      <c r="F507" s="191" t="s">
        <v>2730</v>
      </c>
      <c r="G507" s="37"/>
      <c r="H507" s="37"/>
      <c r="I507" s="192"/>
      <c r="J507" s="37"/>
      <c r="K507" s="37"/>
      <c r="L507" s="40"/>
      <c r="M507" s="193"/>
      <c r="N507" s="194"/>
      <c r="O507" s="65"/>
      <c r="P507" s="65"/>
      <c r="Q507" s="65"/>
      <c r="R507" s="65"/>
      <c r="S507" s="65"/>
      <c r="T507" s="66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197</v>
      </c>
      <c r="AU507" s="18" t="s">
        <v>86</v>
      </c>
    </row>
    <row r="508" spans="1:65" s="2" customFormat="1" ht="10.199999999999999">
      <c r="A508" s="35"/>
      <c r="B508" s="36"/>
      <c r="C508" s="37"/>
      <c r="D508" s="195" t="s">
        <v>199</v>
      </c>
      <c r="E508" s="37"/>
      <c r="F508" s="196" t="s">
        <v>2731</v>
      </c>
      <c r="G508" s="37"/>
      <c r="H508" s="37"/>
      <c r="I508" s="192"/>
      <c r="J508" s="37"/>
      <c r="K508" s="37"/>
      <c r="L508" s="40"/>
      <c r="M508" s="193"/>
      <c r="N508" s="194"/>
      <c r="O508" s="65"/>
      <c r="P508" s="65"/>
      <c r="Q508" s="65"/>
      <c r="R508" s="65"/>
      <c r="S508" s="65"/>
      <c r="T508" s="66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199</v>
      </c>
      <c r="AU508" s="18" t="s">
        <v>86</v>
      </c>
    </row>
    <row r="509" spans="1:65" s="12" customFormat="1" ht="22.8" customHeight="1">
      <c r="B509" s="160"/>
      <c r="C509" s="161"/>
      <c r="D509" s="162" t="s">
        <v>75</v>
      </c>
      <c r="E509" s="174" t="s">
        <v>675</v>
      </c>
      <c r="F509" s="174" t="s">
        <v>676</v>
      </c>
      <c r="G509" s="161"/>
      <c r="H509" s="161"/>
      <c r="I509" s="164"/>
      <c r="J509" s="175">
        <f>BK509</f>
        <v>0</v>
      </c>
      <c r="K509" s="161"/>
      <c r="L509" s="166"/>
      <c r="M509" s="167"/>
      <c r="N509" s="168"/>
      <c r="O509" s="168"/>
      <c r="P509" s="169">
        <f>SUM(P510:P522)</f>
        <v>0</v>
      </c>
      <c r="Q509" s="168"/>
      <c r="R509" s="169">
        <f>SUM(R510:R522)</f>
        <v>0</v>
      </c>
      <c r="S509" s="168"/>
      <c r="T509" s="170">
        <f>SUM(T510:T522)</f>
        <v>0</v>
      </c>
      <c r="AR509" s="171" t="s">
        <v>84</v>
      </c>
      <c r="AT509" s="172" t="s">
        <v>75</v>
      </c>
      <c r="AU509" s="172" t="s">
        <v>84</v>
      </c>
      <c r="AY509" s="171" t="s">
        <v>189</v>
      </c>
      <c r="BK509" s="173">
        <f>SUM(BK510:BK522)</f>
        <v>0</v>
      </c>
    </row>
    <row r="510" spans="1:65" s="2" customFormat="1" ht="24.15" customHeight="1">
      <c r="A510" s="35"/>
      <c r="B510" s="36"/>
      <c r="C510" s="176" t="s">
        <v>1664</v>
      </c>
      <c r="D510" s="176" t="s">
        <v>191</v>
      </c>
      <c r="E510" s="177" t="s">
        <v>2732</v>
      </c>
      <c r="F510" s="178" t="s">
        <v>2733</v>
      </c>
      <c r="G510" s="179" t="s">
        <v>336</v>
      </c>
      <c r="H510" s="180">
        <v>0.89100000000000001</v>
      </c>
      <c r="I510" s="181"/>
      <c r="J510" s="182">
        <f>ROUND(I510*H510,2)</f>
        <v>0</v>
      </c>
      <c r="K510" s="183"/>
      <c r="L510" s="40"/>
      <c r="M510" s="184" t="s">
        <v>19</v>
      </c>
      <c r="N510" s="185" t="s">
        <v>47</v>
      </c>
      <c r="O510" s="65"/>
      <c r="P510" s="186">
        <f>O510*H510</f>
        <v>0</v>
      </c>
      <c r="Q510" s="186">
        <v>0</v>
      </c>
      <c r="R510" s="186">
        <f>Q510*H510</f>
        <v>0</v>
      </c>
      <c r="S510" s="186">
        <v>0</v>
      </c>
      <c r="T510" s="187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88" t="s">
        <v>195</v>
      </c>
      <c r="AT510" s="188" t="s">
        <v>191</v>
      </c>
      <c r="AU510" s="188" t="s">
        <v>86</v>
      </c>
      <c r="AY510" s="18" t="s">
        <v>189</v>
      </c>
      <c r="BE510" s="189">
        <f>IF(N510="základní",J510,0)</f>
        <v>0</v>
      </c>
      <c r="BF510" s="189">
        <f>IF(N510="snížená",J510,0)</f>
        <v>0</v>
      </c>
      <c r="BG510" s="189">
        <f>IF(N510="zákl. přenesená",J510,0)</f>
        <v>0</v>
      </c>
      <c r="BH510" s="189">
        <f>IF(N510="sníž. přenesená",J510,0)</f>
        <v>0</v>
      </c>
      <c r="BI510" s="189">
        <f>IF(N510="nulová",J510,0)</f>
        <v>0</v>
      </c>
      <c r="BJ510" s="18" t="s">
        <v>84</v>
      </c>
      <c r="BK510" s="189">
        <f>ROUND(I510*H510,2)</f>
        <v>0</v>
      </c>
      <c r="BL510" s="18" t="s">
        <v>195</v>
      </c>
      <c r="BM510" s="188" t="s">
        <v>2734</v>
      </c>
    </row>
    <row r="511" spans="1:65" s="2" customFormat="1" ht="19.2">
      <c r="A511" s="35"/>
      <c r="B511" s="36"/>
      <c r="C511" s="37"/>
      <c r="D511" s="190" t="s">
        <v>197</v>
      </c>
      <c r="E511" s="37"/>
      <c r="F511" s="191" t="s">
        <v>2735</v>
      </c>
      <c r="G511" s="37"/>
      <c r="H511" s="37"/>
      <c r="I511" s="192"/>
      <c r="J511" s="37"/>
      <c r="K511" s="37"/>
      <c r="L511" s="40"/>
      <c r="M511" s="193"/>
      <c r="N511" s="194"/>
      <c r="O511" s="65"/>
      <c r="P511" s="65"/>
      <c r="Q511" s="65"/>
      <c r="R511" s="65"/>
      <c r="S511" s="65"/>
      <c r="T511" s="66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197</v>
      </c>
      <c r="AU511" s="18" t="s">
        <v>86</v>
      </c>
    </row>
    <row r="512" spans="1:65" s="2" customFormat="1" ht="10.199999999999999">
      <c r="A512" s="35"/>
      <c r="B512" s="36"/>
      <c r="C512" s="37"/>
      <c r="D512" s="195" t="s">
        <v>199</v>
      </c>
      <c r="E512" s="37"/>
      <c r="F512" s="196" t="s">
        <v>2736</v>
      </c>
      <c r="G512" s="37"/>
      <c r="H512" s="37"/>
      <c r="I512" s="192"/>
      <c r="J512" s="37"/>
      <c r="K512" s="37"/>
      <c r="L512" s="40"/>
      <c r="M512" s="193"/>
      <c r="N512" s="194"/>
      <c r="O512" s="65"/>
      <c r="P512" s="65"/>
      <c r="Q512" s="65"/>
      <c r="R512" s="65"/>
      <c r="S512" s="65"/>
      <c r="T512" s="66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199</v>
      </c>
      <c r="AU512" s="18" t="s">
        <v>86</v>
      </c>
    </row>
    <row r="513" spans="1:65" s="2" customFormat="1" ht="24.15" customHeight="1">
      <c r="A513" s="35"/>
      <c r="B513" s="36"/>
      <c r="C513" s="176" t="s">
        <v>1670</v>
      </c>
      <c r="D513" s="176" t="s">
        <v>191</v>
      </c>
      <c r="E513" s="177" t="s">
        <v>678</v>
      </c>
      <c r="F513" s="178" t="s">
        <v>679</v>
      </c>
      <c r="G513" s="179" t="s">
        <v>336</v>
      </c>
      <c r="H513" s="180">
        <v>0.89100000000000001</v>
      </c>
      <c r="I513" s="181"/>
      <c r="J513" s="182">
        <f>ROUND(I513*H513,2)</f>
        <v>0</v>
      </c>
      <c r="K513" s="183"/>
      <c r="L513" s="40"/>
      <c r="M513" s="184" t="s">
        <v>19</v>
      </c>
      <c r="N513" s="185" t="s">
        <v>47</v>
      </c>
      <c r="O513" s="65"/>
      <c r="P513" s="186">
        <f>O513*H513</f>
        <v>0</v>
      </c>
      <c r="Q513" s="186">
        <v>0</v>
      </c>
      <c r="R513" s="186">
        <f>Q513*H513</f>
        <v>0</v>
      </c>
      <c r="S513" s="186">
        <v>0</v>
      </c>
      <c r="T513" s="187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188" t="s">
        <v>195</v>
      </c>
      <c r="AT513" s="188" t="s">
        <v>191</v>
      </c>
      <c r="AU513" s="188" t="s">
        <v>86</v>
      </c>
      <c r="AY513" s="18" t="s">
        <v>189</v>
      </c>
      <c r="BE513" s="189">
        <f>IF(N513="základní",J513,0)</f>
        <v>0</v>
      </c>
      <c r="BF513" s="189">
        <f>IF(N513="snížená",J513,0)</f>
        <v>0</v>
      </c>
      <c r="BG513" s="189">
        <f>IF(N513="zákl. přenesená",J513,0)</f>
        <v>0</v>
      </c>
      <c r="BH513" s="189">
        <f>IF(N513="sníž. přenesená",J513,0)</f>
        <v>0</v>
      </c>
      <c r="BI513" s="189">
        <f>IF(N513="nulová",J513,0)</f>
        <v>0</v>
      </c>
      <c r="BJ513" s="18" t="s">
        <v>84</v>
      </c>
      <c r="BK513" s="189">
        <f>ROUND(I513*H513,2)</f>
        <v>0</v>
      </c>
      <c r="BL513" s="18" t="s">
        <v>195</v>
      </c>
      <c r="BM513" s="188" t="s">
        <v>2737</v>
      </c>
    </row>
    <row r="514" spans="1:65" s="2" customFormat="1" ht="19.2">
      <c r="A514" s="35"/>
      <c r="B514" s="36"/>
      <c r="C514" s="37"/>
      <c r="D514" s="190" t="s">
        <v>197</v>
      </c>
      <c r="E514" s="37"/>
      <c r="F514" s="191" t="s">
        <v>681</v>
      </c>
      <c r="G514" s="37"/>
      <c r="H514" s="37"/>
      <c r="I514" s="192"/>
      <c r="J514" s="37"/>
      <c r="K514" s="37"/>
      <c r="L514" s="40"/>
      <c r="M514" s="193"/>
      <c r="N514" s="194"/>
      <c r="O514" s="65"/>
      <c r="P514" s="65"/>
      <c r="Q514" s="65"/>
      <c r="R514" s="65"/>
      <c r="S514" s="65"/>
      <c r="T514" s="66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8" t="s">
        <v>197</v>
      </c>
      <c r="AU514" s="18" t="s">
        <v>86</v>
      </c>
    </row>
    <row r="515" spans="1:65" s="2" customFormat="1" ht="10.199999999999999">
      <c r="A515" s="35"/>
      <c r="B515" s="36"/>
      <c r="C515" s="37"/>
      <c r="D515" s="195" t="s">
        <v>199</v>
      </c>
      <c r="E515" s="37"/>
      <c r="F515" s="196" t="s">
        <v>682</v>
      </c>
      <c r="G515" s="37"/>
      <c r="H515" s="37"/>
      <c r="I515" s="192"/>
      <c r="J515" s="37"/>
      <c r="K515" s="37"/>
      <c r="L515" s="40"/>
      <c r="M515" s="193"/>
      <c r="N515" s="194"/>
      <c r="O515" s="65"/>
      <c r="P515" s="65"/>
      <c r="Q515" s="65"/>
      <c r="R515" s="65"/>
      <c r="S515" s="65"/>
      <c r="T515" s="66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199</v>
      </c>
      <c r="AU515" s="18" t="s">
        <v>86</v>
      </c>
    </row>
    <row r="516" spans="1:65" s="2" customFormat="1" ht="33" customHeight="1">
      <c r="A516" s="35"/>
      <c r="B516" s="36"/>
      <c r="C516" s="176" t="s">
        <v>1676</v>
      </c>
      <c r="D516" s="176" t="s">
        <v>191</v>
      </c>
      <c r="E516" s="177" t="s">
        <v>2738</v>
      </c>
      <c r="F516" s="178" t="s">
        <v>2739</v>
      </c>
      <c r="G516" s="179" t="s">
        <v>336</v>
      </c>
      <c r="H516" s="180">
        <v>40.094999999999999</v>
      </c>
      <c r="I516" s="181"/>
      <c r="J516" s="182">
        <f>ROUND(I516*H516,2)</f>
        <v>0</v>
      </c>
      <c r="K516" s="183"/>
      <c r="L516" s="40"/>
      <c r="M516" s="184" t="s">
        <v>19</v>
      </c>
      <c r="N516" s="185" t="s">
        <v>47</v>
      </c>
      <c r="O516" s="65"/>
      <c r="P516" s="186">
        <f>O516*H516</f>
        <v>0</v>
      </c>
      <c r="Q516" s="186">
        <v>0</v>
      </c>
      <c r="R516" s="186">
        <f>Q516*H516</f>
        <v>0</v>
      </c>
      <c r="S516" s="186">
        <v>0</v>
      </c>
      <c r="T516" s="187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88" t="s">
        <v>195</v>
      </c>
      <c r="AT516" s="188" t="s">
        <v>191</v>
      </c>
      <c r="AU516" s="188" t="s">
        <v>86</v>
      </c>
      <c r="AY516" s="18" t="s">
        <v>189</v>
      </c>
      <c r="BE516" s="189">
        <f>IF(N516="základní",J516,0)</f>
        <v>0</v>
      </c>
      <c r="BF516" s="189">
        <f>IF(N516="snížená",J516,0)</f>
        <v>0</v>
      </c>
      <c r="BG516" s="189">
        <f>IF(N516="zákl. přenesená",J516,0)</f>
        <v>0</v>
      </c>
      <c r="BH516" s="189">
        <f>IF(N516="sníž. přenesená",J516,0)</f>
        <v>0</v>
      </c>
      <c r="BI516" s="189">
        <f>IF(N516="nulová",J516,0)</f>
        <v>0</v>
      </c>
      <c r="BJ516" s="18" t="s">
        <v>84</v>
      </c>
      <c r="BK516" s="189">
        <f>ROUND(I516*H516,2)</f>
        <v>0</v>
      </c>
      <c r="BL516" s="18" t="s">
        <v>195</v>
      </c>
      <c r="BM516" s="188" t="s">
        <v>2740</v>
      </c>
    </row>
    <row r="517" spans="1:65" s="2" customFormat="1" ht="19.2">
      <c r="A517" s="35"/>
      <c r="B517" s="36"/>
      <c r="C517" s="37"/>
      <c r="D517" s="190" t="s">
        <v>197</v>
      </c>
      <c r="E517" s="37"/>
      <c r="F517" s="191" t="s">
        <v>2741</v>
      </c>
      <c r="G517" s="37"/>
      <c r="H517" s="37"/>
      <c r="I517" s="192"/>
      <c r="J517" s="37"/>
      <c r="K517" s="37"/>
      <c r="L517" s="40"/>
      <c r="M517" s="193"/>
      <c r="N517" s="194"/>
      <c r="O517" s="65"/>
      <c r="P517" s="65"/>
      <c r="Q517" s="65"/>
      <c r="R517" s="65"/>
      <c r="S517" s="65"/>
      <c r="T517" s="66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197</v>
      </c>
      <c r="AU517" s="18" t="s">
        <v>86</v>
      </c>
    </row>
    <row r="518" spans="1:65" s="2" customFormat="1" ht="10.199999999999999">
      <c r="A518" s="35"/>
      <c r="B518" s="36"/>
      <c r="C518" s="37"/>
      <c r="D518" s="195" t="s">
        <v>199</v>
      </c>
      <c r="E518" s="37"/>
      <c r="F518" s="196" t="s">
        <v>2742</v>
      </c>
      <c r="G518" s="37"/>
      <c r="H518" s="37"/>
      <c r="I518" s="192"/>
      <c r="J518" s="37"/>
      <c r="K518" s="37"/>
      <c r="L518" s="40"/>
      <c r="M518" s="193"/>
      <c r="N518" s="194"/>
      <c r="O518" s="65"/>
      <c r="P518" s="65"/>
      <c r="Q518" s="65"/>
      <c r="R518" s="65"/>
      <c r="S518" s="65"/>
      <c r="T518" s="66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199</v>
      </c>
      <c r="AU518" s="18" t="s">
        <v>86</v>
      </c>
    </row>
    <row r="519" spans="1:65" s="13" customFormat="1" ht="10.199999999999999">
      <c r="B519" s="197"/>
      <c r="C519" s="198"/>
      <c r="D519" s="190" t="s">
        <v>201</v>
      </c>
      <c r="E519" s="198"/>
      <c r="F519" s="200" t="s">
        <v>2743</v>
      </c>
      <c r="G519" s="198"/>
      <c r="H519" s="201">
        <v>40.094999999999999</v>
      </c>
      <c r="I519" s="202"/>
      <c r="J519" s="198"/>
      <c r="K519" s="198"/>
      <c r="L519" s="203"/>
      <c r="M519" s="204"/>
      <c r="N519" s="205"/>
      <c r="O519" s="205"/>
      <c r="P519" s="205"/>
      <c r="Q519" s="205"/>
      <c r="R519" s="205"/>
      <c r="S519" s="205"/>
      <c r="T519" s="206"/>
      <c r="AT519" s="207" t="s">
        <v>201</v>
      </c>
      <c r="AU519" s="207" t="s">
        <v>86</v>
      </c>
      <c r="AV519" s="13" t="s">
        <v>86</v>
      </c>
      <c r="AW519" s="13" t="s">
        <v>4</v>
      </c>
      <c r="AX519" s="13" t="s">
        <v>84</v>
      </c>
      <c r="AY519" s="207" t="s">
        <v>189</v>
      </c>
    </row>
    <row r="520" spans="1:65" s="2" customFormat="1" ht="33" customHeight="1">
      <c r="A520" s="35"/>
      <c r="B520" s="36"/>
      <c r="C520" s="176" t="s">
        <v>1678</v>
      </c>
      <c r="D520" s="176" t="s">
        <v>191</v>
      </c>
      <c r="E520" s="177" t="s">
        <v>2208</v>
      </c>
      <c r="F520" s="178" t="s">
        <v>2209</v>
      </c>
      <c r="G520" s="179" t="s">
        <v>336</v>
      </c>
      <c r="H520" s="180">
        <v>0.89100000000000001</v>
      </c>
      <c r="I520" s="181"/>
      <c r="J520" s="182">
        <f>ROUND(I520*H520,2)</f>
        <v>0</v>
      </c>
      <c r="K520" s="183"/>
      <c r="L520" s="40"/>
      <c r="M520" s="184" t="s">
        <v>19</v>
      </c>
      <c r="N520" s="185" t="s">
        <v>47</v>
      </c>
      <c r="O520" s="65"/>
      <c r="P520" s="186">
        <f>O520*H520</f>
        <v>0</v>
      </c>
      <c r="Q520" s="186">
        <v>0</v>
      </c>
      <c r="R520" s="186">
        <f>Q520*H520</f>
        <v>0</v>
      </c>
      <c r="S520" s="186">
        <v>0</v>
      </c>
      <c r="T520" s="187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88" t="s">
        <v>195</v>
      </c>
      <c r="AT520" s="188" t="s">
        <v>191</v>
      </c>
      <c r="AU520" s="188" t="s">
        <v>86</v>
      </c>
      <c r="AY520" s="18" t="s">
        <v>189</v>
      </c>
      <c r="BE520" s="189">
        <f>IF(N520="základní",J520,0)</f>
        <v>0</v>
      </c>
      <c r="BF520" s="189">
        <f>IF(N520="snížená",J520,0)</f>
        <v>0</v>
      </c>
      <c r="BG520" s="189">
        <f>IF(N520="zákl. přenesená",J520,0)</f>
        <v>0</v>
      </c>
      <c r="BH520" s="189">
        <f>IF(N520="sníž. přenesená",J520,0)</f>
        <v>0</v>
      </c>
      <c r="BI520" s="189">
        <f>IF(N520="nulová",J520,0)</f>
        <v>0</v>
      </c>
      <c r="BJ520" s="18" t="s">
        <v>84</v>
      </c>
      <c r="BK520" s="189">
        <f>ROUND(I520*H520,2)</f>
        <v>0</v>
      </c>
      <c r="BL520" s="18" t="s">
        <v>195</v>
      </c>
      <c r="BM520" s="188" t="s">
        <v>2744</v>
      </c>
    </row>
    <row r="521" spans="1:65" s="2" customFormat="1" ht="28.8">
      <c r="A521" s="35"/>
      <c r="B521" s="36"/>
      <c r="C521" s="37"/>
      <c r="D521" s="190" t="s">
        <v>197</v>
      </c>
      <c r="E521" s="37"/>
      <c r="F521" s="191" t="s">
        <v>2211</v>
      </c>
      <c r="G521" s="37"/>
      <c r="H521" s="37"/>
      <c r="I521" s="192"/>
      <c r="J521" s="37"/>
      <c r="K521" s="37"/>
      <c r="L521" s="40"/>
      <c r="M521" s="193"/>
      <c r="N521" s="194"/>
      <c r="O521" s="65"/>
      <c r="P521" s="65"/>
      <c r="Q521" s="65"/>
      <c r="R521" s="65"/>
      <c r="S521" s="65"/>
      <c r="T521" s="66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197</v>
      </c>
      <c r="AU521" s="18" t="s">
        <v>86</v>
      </c>
    </row>
    <row r="522" spans="1:65" s="2" customFormat="1" ht="10.199999999999999">
      <c r="A522" s="35"/>
      <c r="B522" s="36"/>
      <c r="C522" s="37"/>
      <c r="D522" s="195" t="s">
        <v>199</v>
      </c>
      <c r="E522" s="37"/>
      <c r="F522" s="196" t="s">
        <v>2745</v>
      </c>
      <c r="G522" s="37"/>
      <c r="H522" s="37"/>
      <c r="I522" s="192"/>
      <c r="J522" s="37"/>
      <c r="K522" s="37"/>
      <c r="L522" s="40"/>
      <c r="M522" s="193"/>
      <c r="N522" s="194"/>
      <c r="O522" s="65"/>
      <c r="P522" s="65"/>
      <c r="Q522" s="65"/>
      <c r="R522" s="65"/>
      <c r="S522" s="65"/>
      <c r="T522" s="66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8" t="s">
        <v>199</v>
      </c>
      <c r="AU522" s="18" t="s">
        <v>86</v>
      </c>
    </row>
    <row r="523" spans="1:65" s="12" customFormat="1" ht="22.8" customHeight="1">
      <c r="B523" s="160"/>
      <c r="C523" s="161"/>
      <c r="D523" s="162" t="s">
        <v>75</v>
      </c>
      <c r="E523" s="174" t="s">
        <v>696</v>
      </c>
      <c r="F523" s="174" t="s">
        <v>697</v>
      </c>
      <c r="G523" s="161"/>
      <c r="H523" s="161"/>
      <c r="I523" s="164"/>
      <c r="J523" s="175">
        <f>BK523</f>
        <v>0</v>
      </c>
      <c r="K523" s="161"/>
      <c r="L523" s="166"/>
      <c r="M523" s="167"/>
      <c r="N523" s="168"/>
      <c r="O523" s="168"/>
      <c r="P523" s="169">
        <f>SUM(P524:P526)</f>
        <v>0</v>
      </c>
      <c r="Q523" s="168"/>
      <c r="R523" s="169">
        <f>SUM(R524:R526)</f>
        <v>0</v>
      </c>
      <c r="S523" s="168"/>
      <c r="T523" s="170">
        <f>SUM(T524:T526)</f>
        <v>0</v>
      </c>
      <c r="AR523" s="171" t="s">
        <v>84</v>
      </c>
      <c r="AT523" s="172" t="s">
        <v>75</v>
      </c>
      <c r="AU523" s="172" t="s">
        <v>84</v>
      </c>
      <c r="AY523" s="171" t="s">
        <v>189</v>
      </c>
      <c r="BK523" s="173">
        <f>SUM(BK524:BK526)</f>
        <v>0</v>
      </c>
    </row>
    <row r="524" spans="1:65" s="2" customFormat="1" ht="24.15" customHeight="1">
      <c r="A524" s="35"/>
      <c r="B524" s="36"/>
      <c r="C524" s="176" t="s">
        <v>1681</v>
      </c>
      <c r="D524" s="176" t="s">
        <v>191</v>
      </c>
      <c r="E524" s="177" t="s">
        <v>2746</v>
      </c>
      <c r="F524" s="178" t="s">
        <v>2747</v>
      </c>
      <c r="G524" s="179" t="s">
        <v>336</v>
      </c>
      <c r="H524" s="180">
        <v>557.95000000000005</v>
      </c>
      <c r="I524" s="181"/>
      <c r="J524" s="182">
        <f>ROUND(I524*H524,2)</f>
        <v>0</v>
      </c>
      <c r="K524" s="183"/>
      <c r="L524" s="40"/>
      <c r="M524" s="184" t="s">
        <v>19</v>
      </c>
      <c r="N524" s="185" t="s">
        <v>47</v>
      </c>
      <c r="O524" s="65"/>
      <c r="P524" s="186">
        <f>O524*H524</f>
        <v>0</v>
      </c>
      <c r="Q524" s="186">
        <v>0</v>
      </c>
      <c r="R524" s="186">
        <f>Q524*H524</f>
        <v>0</v>
      </c>
      <c r="S524" s="186">
        <v>0</v>
      </c>
      <c r="T524" s="187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188" t="s">
        <v>195</v>
      </c>
      <c r="AT524" s="188" t="s">
        <v>191</v>
      </c>
      <c r="AU524" s="188" t="s">
        <v>86</v>
      </c>
      <c r="AY524" s="18" t="s">
        <v>189</v>
      </c>
      <c r="BE524" s="189">
        <f>IF(N524="základní",J524,0)</f>
        <v>0</v>
      </c>
      <c r="BF524" s="189">
        <f>IF(N524="snížená",J524,0)</f>
        <v>0</v>
      </c>
      <c r="BG524" s="189">
        <f>IF(N524="zákl. přenesená",J524,0)</f>
        <v>0</v>
      </c>
      <c r="BH524" s="189">
        <f>IF(N524="sníž. přenesená",J524,0)</f>
        <v>0</v>
      </c>
      <c r="BI524" s="189">
        <f>IF(N524="nulová",J524,0)</f>
        <v>0</v>
      </c>
      <c r="BJ524" s="18" t="s">
        <v>84</v>
      </c>
      <c r="BK524" s="189">
        <f>ROUND(I524*H524,2)</f>
        <v>0</v>
      </c>
      <c r="BL524" s="18" t="s">
        <v>195</v>
      </c>
      <c r="BM524" s="188" t="s">
        <v>2748</v>
      </c>
    </row>
    <row r="525" spans="1:65" s="2" customFormat="1" ht="28.8">
      <c r="A525" s="35"/>
      <c r="B525" s="36"/>
      <c r="C525" s="37"/>
      <c r="D525" s="190" t="s">
        <v>197</v>
      </c>
      <c r="E525" s="37"/>
      <c r="F525" s="191" t="s">
        <v>2749</v>
      </c>
      <c r="G525" s="37"/>
      <c r="H525" s="37"/>
      <c r="I525" s="192"/>
      <c r="J525" s="37"/>
      <c r="K525" s="37"/>
      <c r="L525" s="40"/>
      <c r="M525" s="193"/>
      <c r="N525" s="194"/>
      <c r="O525" s="65"/>
      <c r="P525" s="65"/>
      <c r="Q525" s="65"/>
      <c r="R525" s="65"/>
      <c r="S525" s="65"/>
      <c r="T525" s="66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197</v>
      </c>
      <c r="AU525" s="18" t="s">
        <v>86</v>
      </c>
    </row>
    <row r="526" spans="1:65" s="2" customFormat="1" ht="10.199999999999999">
      <c r="A526" s="35"/>
      <c r="B526" s="36"/>
      <c r="C526" s="37"/>
      <c r="D526" s="195" t="s">
        <v>199</v>
      </c>
      <c r="E526" s="37"/>
      <c r="F526" s="196" t="s">
        <v>2750</v>
      </c>
      <c r="G526" s="37"/>
      <c r="H526" s="37"/>
      <c r="I526" s="192"/>
      <c r="J526" s="37"/>
      <c r="K526" s="37"/>
      <c r="L526" s="40"/>
      <c r="M526" s="193"/>
      <c r="N526" s="194"/>
      <c r="O526" s="65"/>
      <c r="P526" s="65"/>
      <c r="Q526" s="65"/>
      <c r="R526" s="65"/>
      <c r="S526" s="65"/>
      <c r="T526" s="66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199</v>
      </c>
      <c r="AU526" s="18" t="s">
        <v>86</v>
      </c>
    </row>
    <row r="527" spans="1:65" s="12" customFormat="1" ht="25.95" customHeight="1">
      <c r="B527" s="160"/>
      <c r="C527" s="161"/>
      <c r="D527" s="162" t="s">
        <v>75</v>
      </c>
      <c r="E527" s="163" t="s">
        <v>969</v>
      </c>
      <c r="F527" s="163" t="s">
        <v>970</v>
      </c>
      <c r="G527" s="161"/>
      <c r="H527" s="161"/>
      <c r="I527" s="164"/>
      <c r="J527" s="165">
        <f>BK527</f>
        <v>0</v>
      </c>
      <c r="K527" s="161"/>
      <c r="L527" s="166"/>
      <c r="M527" s="167"/>
      <c r="N527" s="168"/>
      <c r="O527" s="168"/>
      <c r="P527" s="169">
        <f>P528+P552</f>
        <v>0</v>
      </c>
      <c r="Q527" s="168"/>
      <c r="R527" s="169">
        <f>R528+R552</f>
        <v>6.1896000000000007E-2</v>
      </c>
      <c r="S527" s="168"/>
      <c r="T527" s="170">
        <f>T528+T552</f>
        <v>0</v>
      </c>
      <c r="AR527" s="171" t="s">
        <v>86</v>
      </c>
      <c r="AT527" s="172" t="s">
        <v>75</v>
      </c>
      <c r="AU527" s="172" t="s">
        <v>76</v>
      </c>
      <c r="AY527" s="171" t="s">
        <v>189</v>
      </c>
      <c r="BK527" s="173">
        <f>BK528+BK552</f>
        <v>0</v>
      </c>
    </row>
    <row r="528" spans="1:65" s="12" customFormat="1" ht="22.8" customHeight="1">
      <c r="B528" s="160"/>
      <c r="C528" s="161"/>
      <c r="D528" s="162" t="s">
        <v>75</v>
      </c>
      <c r="E528" s="174" t="s">
        <v>2751</v>
      </c>
      <c r="F528" s="174" t="s">
        <v>2752</v>
      </c>
      <c r="G528" s="161"/>
      <c r="H528" s="161"/>
      <c r="I528" s="164"/>
      <c r="J528" s="175">
        <f>BK528</f>
        <v>0</v>
      </c>
      <c r="K528" s="161"/>
      <c r="L528" s="166"/>
      <c r="M528" s="167"/>
      <c r="N528" s="168"/>
      <c r="O528" s="168"/>
      <c r="P528" s="169">
        <f>SUM(P529:P551)</f>
        <v>0</v>
      </c>
      <c r="Q528" s="168"/>
      <c r="R528" s="169">
        <f>SUM(R529:R551)</f>
        <v>4.2696000000000005E-2</v>
      </c>
      <c r="S528" s="168"/>
      <c r="T528" s="170">
        <f>SUM(T529:T551)</f>
        <v>0</v>
      </c>
      <c r="AR528" s="171" t="s">
        <v>86</v>
      </c>
      <c r="AT528" s="172" t="s">
        <v>75</v>
      </c>
      <c r="AU528" s="172" t="s">
        <v>84</v>
      </c>
      <c r="AY528" s="171" t="s">
        <v>189</v>
      </c>
      <c r="BK528" s="173">
        <f>SUM(BK529:BK551)</f>
        <v>0</v>
      </c>
    </row>
    <row r="529" spans="1:65" s="2" customFormat="1" ht="24.15" customHeight="1">
      <c r="A529" s="35"/>
      <c r="B529" s="36"/>
      <c r="C529" s="176" t="s">
        <v>1683</v>
      </c>
      <c r="D529" s="176" t="s">
        <v>191</v>
      </c>
      <c r="E529" s="177" t="s">
        <v>2753</v>
      </c>
      <c r="F529" s="178" t="s">
        <v>2754</v>
      </c>
      <c r="G529" s="179" t="s">
        <v>194</v>
      </c>
      <c r="H529" s="180">
        <v>1</v>
      </c>
      <c r="I529" s="181"/>
      <c r="J529" s="182">
        <f>ROUND(I529*H529,2)</f>
        <v>0</v>
      </c>
      <c r="K529" s="183"/>
      <c r="L529" s="40"/>
      <c r="M529" s="184" t="s">
        <v>19</v>
      </c>
      <c r="N529" s="185" t="s">
        <v>47</v>
      </c>
      <c r="O529" s="65"/>
      <c r="P529" s="186">
        <f>O529*H529</f>
        <v>0</v>
      </c>
      <c r="Q529" s="186">
        <v>0</v>
      </c>
      <c r="R529" s="186">
        <f>Q529*H529</f>
        <v>0</v>
      </c>
      <c r="S529" s="186">
        <v>0</v>
      </c>
      <c r="T529" s="187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188" t="s">
        <v>294</v>
      </c>
      <c r="AT529" s="188" t="s">
        <v>191</v>
      </c>
      <c r="AU529" s="188" t="s">
        <v>86</v>
      </c>
      <c r="AY529" s="18" t="s">
        <v>189</v>
      </c>
      <c r="BE529" s="189">
        <f>IF(N529="základní",J529,0)</f>
        <v>0</v>
      </c>
      <c r="BF529" s="189">
        <f>IF(N529="snížená",J529,0)</f>
        <v>0</v>
      </c>
      <c r="BG529" s="189">
        <f>IF(N529="zákl. přenesená",J529,0)</f>
        <v>0</v>
      </c>
      <c r="BH529" s="189">
        <f>IF(N529="sníž. přenesená",J529,0)</f>
        <v>0</v>
      </c>
      <c r="BI529" s="189">
        <f>IF(N529="nulová",J529,0)</f>
        <v>0</v>
      </c>
      <c r="BJ529" s="18" t="s">
        <v>84</v>
      </c>
      <c r="BK529" s="189">
        <f>ROUND(I529*H529,2)</f>
        <v>0</v>
      </c>
      <c r="BL529" s="18" t="s">
        <v>294</v>
      </c>
      <c r="BM529" s="188" t="s">
        <v>2755</v>
      </c>
    </row>
    <row r="530" spans="1:65" s="2" customFormat="1" ht="19.2">
      <c r="A530" s="35"/>
      <c r="B530" s="36"/>
      <c r="C530" s="37"/>
      <c r="D530" s="190" t="s">
        <v>197</v>
      </c>
      <c r="E530" s="37"/>
      <c r="F530" s="191" t="s">
        <v>2756</v>
      </c>
      <c r="G530" s="37"/>
      <c r="H530" s="37"/>
      <c r="I530" s="192"/>
      <c r="J530" s="37"/>
      <c r="K530" s="37"/>
      <c r="L530" s="40"/>
      <c r="M530" s="193"/>
      <c r="N530" s="194"/>
      <c r="O530" s="65"/>
      <c r="P530" s="65"/>
      <c r="Q530" s="65"/>
      <c r="R530" s="65"/>
      <c r="S530" s="65"/>
      <c r="T530" s="66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197</v>
      </c>
      <c r="AU530" s="18" t="s">
        <v>86</v>
      </c>
    </row>
    <row r="531" spans="1:65" s="2" customFormat="1" ht="10.199999999999999">
      <c r="A531" s="35"/>
      <c r="B531" s="36"/>
      <c r="C531" s="37"/>
      <c r="D531" s="195" t="s">
        <v>199</v>
      </c>
      <c r="E531" s="37"/>
      <c r="F531" s="196" t="s">
        <v>2757</v>
      </c>
      <c r="G531" s="37"/>
      <c r="H531" s="37"/>
      <c r="I531" s="192"/>
      <c r="J531" s="37"/>
      <c r="K531" s="37"/>
      <c r="L531" s="40"/>
      <c r="M531" s="193"/>
      <c r="N531" s="194"/>
      <c r="O531" s="65"/>
      <c r="P531" s="65"/>
      <c r="Q531" s="65"/>
      <c r="R531" s="65"/>
      <c r="S531" s="65"/>
      <c r="T531" s="66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199</v>
      </c>
      <c r="AU531" s="18" t="s">
        <v>86</v>
      </c>
    </row>
    <row r="532" spans="1:65" s="13" customFormat="1" ht="10.199999999999999">
      <c r="B532" s="197"/>
      <c r="C532" s="198"/>
      <c r="D532" s="190" t="s">
        <v>201</v>
      </c>
      <c r="E532" s="199" t="s">
        <v>19</v>
      </c>
      <c r="F532" s="200" t="s">
        <v>84</v>
      </c>
      <c r="G532" s="198"/>
      <c r="H532" s="201">
        <v>1</v>
      </c>
      <c r="I532" s="202"/>
      <c r="J532" s="198"/>
      <c r="K532" s="198"/>
      <c r="L532" s="203"/>
      <c r="M532" s="204"/>
      <c r="N532" s="205"/>
      <c r="O532" s="205"/>
      <c r="P532" s="205"/>
      <c r="Q532" s="205"/>
      <c r="R532" s="205"/>
      <c r="S532" s="205"/>
      <c r="T532" s="206"/>
      <c r="AT532" s="207" t="s">
        <v>201</v>
      </c>
      <c r="AU532" s="207" t="s">
        <v>86</v>
      </c>
      <c r="AV532" s="13" t="s">
        <v>86</v>
      </c>
      <c r="AW532" s="13" t="s">
        <v>37</v>
      </c>
      <c r="AX532" s="13" t="s">
        <v>84</v>
      </c>
      <c r="AY532" s="207" t="s">
        <v>189</v>
      </c>
    </row>
    <row r="533" spans="1:65" s="2" customFormat="1" ht="24.15" customHeight="1">
      <c r="A533" s="35"/>
      <c r="B533" s="36"/>
      <c r="C533" s="208" t="s">
        <v>1688</v>
      </c>
      <c r="D533" s="208" t="s">
        <v>269</v>
      </c>
      <c r="E533" s="209" t="s">
        <v>2758</v>
      </c>
      <c r="F533" s="210" t="s">
        <v>2759</v>
      </c>
      <c r="G533" s="211" t="s">
        <v>194</v>
      </c>
      <c r="H533" s="212">
        <v>1</v>
      </c>
      <c r="I533" s="213"/>
      <c r="J533" s="214">
        <f>ROUND(I533*H533,2)</f>
        <v>0</v>
      </c>
      <c r="K533" s="215"/>
      <c r="L533" s="216"/>
      <c r="M533" s="217" t="s">
        <v>19</v>
      </c>
      <c r="N533" s="218" t="s">
        <v>47</v>
      </c>
      <c r="O533" s="65"/>
      <c r="P533" s="186">
        <f>O533*H533</f>
        <v>0</v>
      </c>
      <c r="Q533" s="186">
        <v>1.1999999999999999E-3</v>
      </c>
      <c r="R533" s="186">
        <f>Q533*H533</f>
        <v>1.1999999999999999E-3</v>
      </c>
      <c r="S533" s="186">
        <v>0</v>
      </c>
      <c r="T533" s="187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188" t="s">
        <v>400</v>
      </c>
      <c r="AT533" s="188" t="s">
        <v>269</v>
      </c>
      <c r="AU533" s="188" t="s">
        <v>86</v>
      </c>
      <c r="AY533" s="18" t="s">
        <v>189</v>
      </c>
      <c r="BE533" s="189">
        <f>IF(N533="základní",J533,0)</f>
        <v>0</v>
      </c>
      <c r="BF533" s="189">
        <f>IF(N533="snížená",J533,0)</f>
        <v>0</v>
      </c>
      <c r="BG533" s="189">
        <f>IF(N533="zákl. přenesená",J533,0)</f>
        <v>0</v>
      </c>
      <c r="BH533" s="189">
        <f>IF(N533="sníž. přenesená",J533,0)</f>
        <v>0</v>
      </c>
      <c r="BI533" s="189">
        <f>IF(N533="nulová",J533,0)</f>
        <v>0</v>
      </c>
      <c r="BJ533" s="18" t="s">
        <v>84</v>
      </c>
      <c r="BK533" s="189">
        <f>ROUND(I533*H533,2)</f>
        <v>0</v>
      </c>
      <c r="BL533" s="18" t="s">
        <v>294</v>
      </c>
      <c r="BM533" s="188" t="s">
        <v>2760</v>
      </c>
    </row>
    <row r="534" spans="1:65" s="2" customFormat="1" ht="19.2">
      <c r="A534" s="35"/>
      <c r="B534" s="36"/>
      <c r="C534" s="37"/>
      <c r="D534" s="190" t="s">
        <v>197</v>
      </c>
      <c r="E534" s="37"/>
      <c r="F534" s="191" t="s">
        <v>2759</v>
      </c>
      <c r="G534" s="37"/>
      <c r="H534" s="37"/>
      <c r="I534" s="192"/>
      <c r="J534" s="37"/>
      <c r="K534" s="37"/>
      <c r="L534" s="40"/>
      <c r="M534" s="193"/>
      <c r="N534" s="194"/>
      <c r="O534" s="65"/>
      <c r="P534" s="65"/>
      <c r="Q534" s="65"/>
      <c r="R534" s="65"/>
      <c r="S534" s="65"/>
      <c r="T534" s="66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197</v>
      </c>
      <c r="AU534" s="18" t="s">
        <v>86</v>
      </c>
    </row>
    <row r="535" spans="1:65" s="2" customFormat="1" ht="44.25" customHeight="1">
      <c r="A535" s="35"/>
      <c r="B535" s="36"/>
      <c r="C535" s="176" t="s">
        <v>1690</v>
      </c>
      <c r="D535" s="176" t="s">
        <v>191</v>
      </c>
      <c r="E535" s="177" t="s">
        <v>2761</v>
      </c>
      <c r="F535" s="178" t="s">
        <v>2762</v>
      </c>
      <c r="G535" s="179" t="s">
        <v>210</v>
      </c>
      <c r="H535" s="180">
        <v>5.3</v>
      </c>
      <c r="I535" s="181"/>
      <c r="J535" s="182">
        <f>ROUND(I535*H535,2)</f>
        <v>0</v>
      </c>
      <c r="K535" s="183"/>
      <c r="L535" s="40"/>
      <c r="M535" s="184" t="s">
        <v>19</v>
      </c>
      <c r="N535" s="185" t="s">
        <v>47</v>
      </c>
      <c r="O535" s="65"/>
      <c r="P535" s="186">
        <f>O535*H535</f>
        <v>0</v>
      </c>
      <c r="Q535" s="186">
        <v>0</v>
      </c>
      <c r="R535" s="186">
        <f>Q535*H535</f>
        <v>0</v>
      </c>
      <c r="S535" s="186">
        <v>0</v>
      </c>
      <c r="T535" s="187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188" t="s">
        <v>294</v>
      </c>
      <c r="AT535" s="188" t="s">
        <v>191</v>
      </c>
      <c r="AU535" s="188" t="s">
        <v>86</v>
      </c>
      <c r="AY535" s="18" t="s">
        <v>189</v>
      </c>
      <c r="BE535" s="189">
        <f>IF(N535="základní",J535,0)</f>
        <v>0</v>
      </c>
      <c r="BF535" s="189">
        <f>IF(N535="snížená",J535,0)</f>
        <v>0</v>
      </c>
      <c r="BG535" s="189">
        <f>IF(N535="zákl. přenesená",J535,0)</f>
        <v>0</v>
      </c>
      <c r="BH535" s="189">
        <f>IF(N535="sníž. přenesená",J535,0)</f>
        <v>0</v>
      </c>
      <c r="BI535" s="189">
        <f>IF(N535="nulová",J535,0)</f>
        <v>0</v>
      </c>
      <c r="BJ535" s="18" t="s">
        <v>84</v>
      </c>
      <c r="BK535" s="189">
        <f>ROUND(I535*H535,2)</f>
        <v>0</v>
      </c>
      <c r="BL535" s="18" t="s">
        <v>294</v>
      </c>
      <c r="BM535" s="188" t="s">
        <v>2763</v>
      </c>
    </row>
    <row r="536" spans="1:65" s="2" customFormat="1" ht="28.8">
      <c r="A536" s="35"/>
      <c r="B536" s="36"/>
      <c r="C536" s="37"/>
      <c r="D536" s="190" t="s">
        <v>197</v>
      </c>
      <c r="E536" s="37"/>
      <c r="F536" s="191" t="s">
        <v>2764</v>
      </c>
      <c r="G536" s="37"/>
      <c r="H536" s="37"/>
      <c r="I536" s="192"/>
      <c r="J536" s="37"/>
      <c r="K536" s="37"/>
      <c r="L536" s="40"/>
      <c r="M536" s="193"/>
      <c r="N536" s="194"/>
      <c r="O536" s="65"/>
      <c r="P536" s="65"/>
      <c r="Q536" s="65"/>
      <c r="R536" s="65"/>
      <c r="S536" s="65"/>
      <c r="T536" s="66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8" t="s">
        <v>197</v>
      </c>
      <c r="AU536" s="18" t="s">
        <v>86</v>
      </c>
    </row>
    <row r="537" spans="1:65" s="2" customFormat="1" ht="10.199999999999999">
      <c r="A537" s="35"/>
      <c r="B537" s="36"/>
      <c r="C537" s="37"/>
      <c r="D537" s="195" t="s">
        <v>199</v>
      </c>
      <c r="E537" s="37"/>
      <c r="F537" s="196" t="s">
        <v>2765</v>
      </c>
      <c r="G537" s="37"/>
      <c r="H537" s="37"/>
      <c r="I537" s="192"/>
      <c r="J537" s="37"/>
      <c r="K537" s="37"/>
      <c r="L537" s="40"/>
      <c r="M537" s="193"/>
      <c r="N537" s="194"/>
      <c r="O537" s="65"/>
      <c r="P537" s="65"/>
      <c r="Q537" s="65"/>
      <c r="R537" s="65"/>
      <c r="S537" s="65"/>
      <c r="T537" s="66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199</v>
      </c>
      <c r="AU537" s="18" t="s">
        <v>86</v>
      </c>
    </row>
    <row r="538" spans="1:65" s="13" customFormat="1" ht="10.199999999999999">
      <c r="B538" s="197"/>
      <c r="C538" s="198"/>
      <c r="D538" s="190" t="s">
        <v>201</v>
      </c>
      <c r="E538" s="199" t="s">
        <v>19</v>
      </c>
      <c r="F538" s="200" t="s">
        <v>2766</v>
      </c>
      <c r="G538" s="198"/>
      <c r="H538" s="201">
        <v>5.3</v>
      </c>
      <c r="I538" s="202"/>
      <c r="J538" s="198"/>
      <c r="K538" s="198"/>
      <c r="L538" s="203"/>
      <c r="M538" s="204"/>
      <c r="N538" s="205"/>
      <c r="O538" s="205"/>
      <c r="P538" s="205"/>
      <c r="Q538" s="205"/>
      <c r="R538" s="205"/>
      <c r="S538" s="205"/>
      <c r="T538" s="206"/>
      <c r="AT538" s="207" t="s">
        <v>201</v>
      </c>
      <c r="AU538" s="207" t="s">
        <v>86</v>
      </c>
      <c r="AV538" s="13" t="s">
        <v>86</v>
      </c>
      <c r="AW538" s="13" t="s">
        <v>37</v>
      </c>
      <c r="AX538" s="13" t="s">
        <v>84</v>
      </c>
      <c r="AY538" s="207" t="s">
        <v>189</v>
      </c>
    </row>
    <row r="539" spans="1:65" s="2" customFormat="1" ht="33" customHeight="1">
      <c r="A539" s="35"/>
      <c r="B539" s="36"/>
      <c r="C539" s="208" t="s">
        <v>1239</v>
      </c>
      <c r="D539" s="208" t="s">
        <v>269</v>
      </c>
      <c r="E539" s="209" t="s">
        <v>2767</v>
      </c>
      <c r="F539" s="210" t="s">
        <v>2768</v>
      </c>
      <c r="G539" s="211" t="s">
        <v>210</v>
      </c>
      <c r="H539" s="212">
        <v>6.36</v>
      </c>
      <c r="I539" s="213"/>
      <c r="J539" s="214">
        <f>ROUND(I539*H539,2)</f>
        <v>0</v>
      </c>
      <c r="K539" s="215"/>
      <c r="L539" s="216"/>
      <c r="M539" s="217" t="s">
        <v>19</v>
      </c>
      <c r="N539" s="218" t="s">
        <v>47</v>
      </c>
      <c r="O539" s="65"/>
      <c r="P539" s="186">
        <f>O539*H539</f>
        <v>0</v>
      </c>
      <c r="Q539" s="186">
        <v>6.4000000000000003E-3</v>
      </c>
      <c r="R539" s="186">
        <f>Q539*H539</f>
        <v>4.0704000000000004E-2</v>
      </c>
      <c r="S539" s="186">
        <v>0</v>
      </c>
      <c r="T539" s="187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188" t="s">
        <v>400</v>
      </c>
      <c r="AT539" s="188" t="s">
        <v>269</v>
      </c>
      <c r="AU539" s="188" t="s">
        <v>86</v>
      </c>
      <c r="AY539" s="18" t="s">
        <v>189</v>
      </c>
      <c r="BE539" s="189">
        <f>IF(N539="základní",J539,0)</f>
        <v>0</v>
      </c>
      <c r="BF539" s="189">
        <f>IF(N539="snížená",J539,0)</f>
        <v>0</v>
      </c>
      <c r="BG539" s="189">
        <f>IF(N539="zákl. přenesená",J539,0)</f>
        <v>0</v>
      </c>
      <c r="BH539" s="189">
        <f>IF(N539="sníž. přenesená",J539,0)</f>
        <v>0</v>
      </c>
      <c r="BI539" s="189">
        <f>IF(N539="nulová",J539,0)</f>
        <v>0</v>
      </c>
      <c r="BJ539" s="18" t="s">
        <v>84</v>
      </c>
      <c r="BK539" s="189">
        <f>ROUND(I539*H539,2)</f>
        <v>0</v>
      </c>
      <c r="BL539" s="18" t="s">
        <v>294</v>
      </c>
      <c r="BM539" s="188" t="s">
        <v>2769</v>
      </c>
    </row>
    <row r="540" spans="1:65" s="2" customFormat="1" ht="19.2">
      <c r="A540" s="35"/>
      <c r="B540" s="36"/>
      <c r="C540" s="37"/>
      <c r="D540" s="190" t="s">
        <v>197</v>
      </c>
      <c r="E540" s="37"/>
      <c r="F540" s="191" t="s">
        <v>2768</v>
      </c>
      <c r="G540" s="37"/>
      <c r="H540" s="37"/>
      <c r="I540" s="192"/>
      <c r="J540" s="37"/>
      <c r="K540" s="37"/>
      <c r="L540" s="40"/>
      <c r="M540" s="193"/>
      <c r="N540" s="194"/>
      <c r="O540" s="65"/>
      <c r="P540" s="65"/>
      <c r="Q540" s="65"/>
      <c r="R540" s="65"/>
      <c r="S540" s="65"/>
      <c r="T540" s="66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T540" s="18" t="s">
        <v>197</v>
      </c>
      <c r="AU540" s="18" t="s">
        <v>86</v>
      </c>
    </row>
    <row r="541" spans="1:65" s="13" customFormat="1" ht="10.199999999999999">
      <c r="B541" s="197"/>
      <c r="C541" s="198"/>
      <c r="D541" s="190" t="s">
        <v>201</v>
      </c>
      <c r="E541" s="198"/>
      <c r="F541" s="200" t="s">
        <v>2770</v>
      </c>
      <c r="G541" s="198"/>
      <c r="H541" s="201">
        <v>6.36</v>
      </c>
      <c r="I541" s="202"/>
      <c r="J541" s="198"/>
      <c r="K541" s="198"/>
      <c r="L541" s="203"/>
      <c r="M541" s="204"/>
      <c r="N541" s="205"/>
      <c r="O541" s="205"/>
      <c r="P541" s="205"/>
      <c r="Q541" s="205"/>
      <c r="R541" s="205"/>
      <c r="S541" s="205"/>
      <c r="T541" s="206"/>
      <c r="AT541" s="207" t="s">
        <v>201</v>
      </c>
      <c r="AU541" s="207" t="s">
        <v>86</v>
      </c>
      <c r="AV541" s="13" t="s">
        <v>86</v>
      </c>
      <c r="AW541" s="13" t="s">
        <v>4</v>
      </c>
      <c r="AX541" s="13" t="s">
        <v>84</v>
      </c>
      <c r="AY541" s="207" t="s">
        <v>189</v>
      </c>
    </row>
    <row r="542" spans="1:65" s="2" customFormat="1" ht="24.15" customHeight="1">
      <c r="A542" s="35"/>
      <c r="B542" s="36"/>
      <c r="C542" s="176" t="s">
        <v>2771</v>
      </c>
      <c r="D542" s="176" t="s">
        <v>191</v>
      </c>
      <c r="E542" s="177" t="s">
        <v>2772</v>
      </c>
      <c r="F542" s="178" t="s">
        <v>2773</v>
      </c>
      <c r="G542" s="179" t="s">
        <v>210</v>
      </c>
      <c r="H542" s="180">
        <v>3.6</v>
      </c>
      <c r="I542" s="181"/>
      <c r="J542" s="182">
        <f>ROUND(I542*H542,2)</f>
        <v>0</v>
      </c>
      <c r="K542" s="183"/>
      <c r="L542" s="40"/>
      <c r="M542" s="184" t="s">
        <v>19</v>
      </c>
      <c r="N542" s="185" t="s">
        <v>47</v>
      </c>
      <c r="O542" s="65"/>
      <c r="P542" s="186">
        <f>O542*H542</f>
        <v>0</v>
      </c>
      <c r="Q542" s="186">
        <v>2.2000000000000001E-4</v>
      </c>
      <c r="R542" s="186">
        <f>Q542*H542</f>
        <v>7.9200000000000006E-4</v>
      </c>
      <c r="S542" s="186">
        <v>0</v>
      </c>
      <c r="T542" s="187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188" t="s">
        <v>294</v>
      </c>
      <c r="AT542" s="188" t="s">
        <v>191</v>
      </c>
      <c r="AU542" s="188" t="s">
        <v>86</v>
      </c>
      <c r="AY542" s="18" t="s">
        <v>189</v>
      </c>
      <c r="BE542" s="189">
        <f>IF(N542="základní",J542,0)</f>
        <v>0</v>
      </c>
      <c r="BF542" s="189">
        <f>IF(N542="snížená",J542,0)</f>
        <v>0</v>
      </c>
      <c r="BG542" s="189">
        <f>IF(N542="zákl. přenesená",J542,0)</f>
        <v>0</v>
      </c>
      <c r="BH542" s="189">
        <f>IF(N542="sníž. přenesená",J542,0)</f>
        <v>0</v>
      </c>
      <c r="BI542" s="189">
        <f>IF(N542="nulová",J542,0)</f>
        <v>0</v>
      </c>
      <c r="BJ542" s="18" t="s">
        <v>84</v>
      </c>
      <c r="BK542" s="189">
        <f>ROUND(I542*H542,2)</f>
        <v>0</v>
      </c>
      <c r="BL542" s="18" t="s">
        <v>294</v>
      </c>
      <c r="BM542" s="188" t="s">
        <v>2774</v>
      </c>
    </row>
    <row r="543" spans="1:65" s="2" customFormat="1" ht="19.2">
      <c r="A543" s="35"/>
      <c r="B543" s="36"/>
      <c r="C543" s="37"/>
      <c r="D543" s="190" t="s">
        <v>197</v>
      </c>
      <c r="E543" s="37"/>
      <c r="F543" s="191" t="s">
        <v>2775</v>
      </c>
      <c r="G543" s="37"/>
      <c r="H543" s="37"/>
      <c r="I543" s="192"/>
      <c r="J543" s="37"/>
      <c r="K543" s="37"/>
      <c r="L543" s="40"/>
      <c r="M543" s="193"/>
      <c r="N543" s="194"/>
      <c r="O543" s="65"/>
      <c r="P543" s="65"/>
      <c r="Q543" s="65"/>
      <c r="R543" s="65"/>
      <c r="S543" s="65"/>
      <c r="T543" s="66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197</v>
      </c>
      <c r="AU543" s="18" t="s">
        <v>86</v>
      </c>
    </row>
    <row r="544" spans="1:65" s="2" customFormat="1" ht="10.199999999999999">
      <c r="A544" s="35"/>
      <c r="B544" s="36"/>
      <c r="C544" s="37"/>
      <c r="D544" s="195" t="s">
        <v>199</v>
      </c>
      <c r="E544" s="37"/>
      <c r="F544" s="196" t="s">
        <v>2776</v>
      </c>
      <c r="G544" s="37"/>
      <c r="H544" s="37"/>
      <c r="I544" s="192"/>
      <c r="J544" s="37"/>
      <c r="K544" s="37"/>
      <c r="L544" s="40"/>
      <c r="M544" s="193"/>
      <c r="N544" s="194"/>
      <c r="O544" s="65"/>
      <c r="P544" s="65"/>
      <c r="Q544" s="65"/>
      <c r="R544" s="65"/>
      <c r="S544" s="65"/>
      <c r="T544" s="66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199</v>
      </c>
      <c r="AU544" s="18" t="s">
        <v>86</v>
      </c>
    </row>
    <row r="545" spans="1:65" s="13" customFormat="1" ht="10.199999999999999">
      <c r="B545" s="197"/>
      <c r="C545" s="198"/>
      <c r="D545" s="190" t="s">
        <v>201</v>
      </c>
      <c r="E545" s="199" t="s">
        <v>19</v>
      </c>
      <c r="F545" s="200" t="s">
        <v>2777</v>
      </c>
      <c r="G545" s="198"/>
      <c r="H545" s="201">
        <v>3.6</v>
      </c>
      <c r="I545" s="202"/>
      <c r="J545" s="198"/>
      <c r="K545" s="198"/>
      <c r="L545" s="203"/>
      <c r="M545" s="204"/>
      <c r="N545" s="205"/>
      <c r="O545" s="205"/>
      <c r="P545" s="205"/>
      <c r="Q545" s="205"/>
      <c r="R545" s="205"/>
      <c r="S545" s="205"/>
      <c r="T545" s="206"/>
      <c r="AT545" s="207" t="s">
        <v>201</v>
      </c>
      <c r="AU545" s="207" t="s">
        <v>86</v>
      </c>
      <c r="AV545" s="13" t="s">
        <v>86</v>
      </c>
      <c r="AW545" s="13" t="s">
        <v>37</v>
      </c>
      <c r="AX545" s="13" t="s">
        <v>84</v>
      </c>
      <c r="AY545" s="207" t="s">
        <v>189</v>
      </c>
    </row>
    <row r="546" spans="1:65" s="2" customFormat="1" ht="24.15" customHeight="1">
      <c r="A546" s="35"/>
      <c r="B546" s="36"/>
      <c r="C546" s="176" t="s">
        <v>2778</v>
      </c>
      <c r="D546" s="176" t="s">
        <v>191</v>
      </c>
      <c r="E546" s="177" t="s">
        <v>2779</v>
      </c>
      <c r="F546" s="178" t="s">
        <v>2780</v>
      </c>
      <c r="G546" s="179" t="s">
        <v>336</v>
      </c>
      <c r="H546" s="180">
        <v>4.2999999999999997E-2</v>
      </c>
      <c r="I546" s="181"/>
      <c r="J546" s="182">
        <f>ROUND(I546*H546,2)</f>
        <v>0</v>
      </c>
      <c r="K546" s="183"/>
      <c r="L546" s="40"/>
      <c r="M546" s="184" t="s">
        <v>19</v>
      </c>
      <c r="N546" s="185" t="s">
        <v>47</v>
      </c>
      <c r="O546" s="65"/>
      <c r="P546" s="186">
        <f>O546*H546</f>
        <v>0</v>
      </c>
      <c r="Q546" s="186">
        <v>0</v>
      </c>
      <c r="R546" s="186">
        <f>Q546*H546</f>
        <v>0</v>
      </c>
      <c r="S546" s="186">
        <v>0</v>
      </c>
      <c r="T546" s="187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188" t="s">
        <v>294</v>
      </c>
      <c r="AT546" s="188" t="s">
        <v>191</v>
      </c>
      <c r="AU546" s="188" t="s">
        <v>86</v>
      </c>
      <c r="AY546" s="18" t="s">
        <v>189</v>
      </c>
      <c r="BE546" s="189">
        <f>IF(N546="základní",J546,0)</f>
        <v>0</v>
      </c>
      <c r="BF546" s="189">
        <f>IF(N546="snížená",J546,0)</f>
        <v>0</v>
      </c>
      <c r="BG546" s="189">
        <f>IF(N546="zákl. přenesená",J546,0)</f>
        <v>0</v>
      </c>
      <c r="BH546" s="189">
        <f>IF(N546="sníž. přenesená",J546,0)</f>
        <v>0</v>
      </c>
      <c r="BI546" s="189">
        <f>IF(N546="nulová",J546,0)</f>
        <v>0</v>
      </c>
      <c r="BJ546" s="18" t="s">
        <v>84</v>
      </c>
      <c r="BK546" s="189">
        <f>ROUND(I546*H546,2)</f>
        <v>0</v>
      </c>
      <c r="BL546" s="18" t="s">
        <v>294</v>
      </c>
      <c r="BM546" s="188" t="s">
        <v>2781</v>
      </c>
    </row>
    <row r="547" spans="1:65" s="2" customFormat="1" ht="28.8">
      <c r="A547" s="35"/>
      <c r="B547" s="36"/>
      <c r="C547" s="37"/>
      <c r="D547" s="190" t="s">
        <v>197</v>
      </c>
      <c r="E547" s="37"/>
      <c r="F547" s="191" t="s">
        <v>2782</v>
      </c>
      <c r="G547" s="37"/>
      <c r="H547" s="37"/>
      <c r="I547" s="192"/>
      <c r="J547" s="37"/>
      <c r="K547" s="37"/>
      <c r="L547" s="40"/>
      <c r="M547" s="193"/>
      <c r="N547" s="194"/>
      <c r="O547" s="65"/>
      <c r="P547" s="65"/>
      <c r="Q547" s="65"/>
      <c r="R547" s="65"/>
      <c r="S547" s="65"/>
      <c r="T547" s="66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197</v>
      </c>
      <c r="AU547" s="18" t="s">
        <v>86</v>
      </c>
    </row>
    <row r="548" spans="1:65" s="2" customFormat="1" ht="10.199999999999999">
      <c r="A548" s="35"/>
      <c r="B548" s="36"/>
      <c r="C548" s="37"/>
      <c r="D548" s="195" t="s">
        <v>199</v>
      </c>
      <c r="E548" s="37"/>
      <c r="F548" s="196" t="s">
        <v>2783</v>
      </c>
      <c r="G548" s="37"/>
      <c r="H548" s="37"/>
      <c r="I548" s="192"/>
      <c r="J548" s="37"/>
      <c r="K548" s="37"/>
      <c r="L548" s="40"/>
      <c r="M548" s="193"/>
      <c r="N548" s="194"/>
      <c r="O548" s="65"/>
      <c r="P548" s="65"/>
      <c r="Q548" s="65"/>
      <c r="R548" s="65"/>
      <c r="S548" s="65"/>
      <c r="T548" s="66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199</v>
      </c>
      <c r="AU548" s="18" t="s">
        <v>86</v>
      </c>
    </row>
    <row r="549" spans="1:65" s="2" customFormat="1" ht="33" customHeight="1">
      <c r="A549" s="35"/>
      <c r="B549" s="36"/>
      <c r="C549" s="176" t="s">
        <v>2784</v>
      </c>
      <c r="D549" s="176" t="s">
        <v>191</v>
      </c>
      <c r="E549" s="177" t="s">
        <v>2785</v>
      </c>
      <c r="F549" s="178" t="s">
        <v>2786</v>
      </c>
      <c r="G549" s="179" t="s">
        <v>336</v>
      </c>
      <c r="H549" s="180">
        <v>4.2999999999999997E-2</v>
      </c>
      <c r="I549" s="181"/>
      <c r="J549" s="182">
        <f>ROUND(I549*H549,2)</f>
        <v>0</v>
      </c>
      <c r="K549" s="183"/>
      <c r="L549" s="40"/>
      <c r="M549" s="184" t="s">
        <v>19</v>
      </c>
      <c r="N549" s="185" t="s">
        <v>47</v>
      </c>
      <c r="O549" s="65"/>
      <c r="P549" s="186">
        <f>O549*H549</f>
        <v>0</v>
      </c>
      <c r="Q549" s="186">
        <v>0</v>
      </c>
      <c r="R549" s="186">
        <f>Q549*H549</f>
        <v>0</v>
      </c>
      <c r="S549" s="186">
        <v>0</v>
      </c>
      <c r="T549" s="187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88" t="s">
        <v>294</v>
      </c>
      <c r="AT549" s="188" t="s">
        <v>191</v>
      </c>
      <c r="AU549" s="188" t="s">
        <v>86</v>
      </c>
      <c r="AY549" s="18" t="s">
        <v>189</v>
      </c>
      <c r="BE549" s="189">
        <f>IF(N549="základní",J549,0)</f>
        <v>0</v>
      </c>
      <c r="BF549" s="189">
        <f>IF(N549="snížená",J549,0)</f>
        <v>0</v>
      </c>
      <c r="BG549" s="189">
        <f>IF(N549="zákl. přenesená",J549,0)</f>
        <v>0</v>
      </c>
      <c r="BH549" s="189">
        <f>IF(N549="sníž. přenesená",J549,0)</f>
        <v>0</v>
      </c>
      <c r="BI549" s="189">
        <f>IF(N549="nulová",J549,0)</f>
        <v>0</v>
      </c>
      <c r="BJ549" s="18" t="s">
        <v>84</v>
      </c>
      <c r="BK549" s="189">
        <f>ROUND(I549*H549,2)</f>
        <v>0</v>
      </c>
      <c r="BL549" s="18" t="s">
        <v>294</v>
      </c>
      <c r="BM549" s="188" t="s">
        <v>2787</v>
      </c>
    </row>
    <row r="550" spans="1:65" s="2" customFormat="1" ht="38.4">
      <c r="A550" s="35"/>
      <c r="B550" s="36"/>
      <c r="C550" s="37"/>
      <c r="D550" s="190" t="s">
        <v>197</v>
      </c>
      <c r="E550" s="37"/>
      <c r="F550" s="191" t="s">
        <v>2788</v>
      </c>
      <c r="G550" s="37"/>
      <c r="H550" s="37"/>
      <c r="I550" s="192"/>
      <c r="J550" s="37"/>
      <c r="K550" s="37"/>
      <c r="L550" s="40"/>
      <c r="M550" s="193"/>
      <c r="N550" s="194"/>
      <c r="O550" s="65"/>
      <c r="P550" s="65"/>
      <c r="Q550" s="65"/>
      <c r="R550" s="65"/>
      <c r="S550" s="65"/>
      <c r="T550" s="66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197</v>
      </c>
      <c r="AU550" s="18" t="s">
        <v>86</v>
      </c>
    </row>
    <row r="551" spans="1:65" s="2" customFormat="1" ht="10.199999999999999">
      <c r="A551" s="35"/>
      <c r="B551" s="36"/>
      <c r="C551" s="37"/>
      <c r="D551" s="195" t="s">
        <v>199</v>
      </c>
      <c r="E551" s="37"/>
      <c r="F551" s="196" t="s">
        <v>2789</v>
      </c>
      <c r="G551" s="37"/>
      <c r="H551" s="37"/>
      <c r="I551" s="192"/>
      <c r="J551" s="37"/>
      <c r="K551" s="37"/>
      <c r="L551" s="40"/>
      <c r="M551" s="193"/>
      <c r="N551" s="194"/>
      <c r="O551" s="65"/>
      <c r="P551" s="65"/>
      <c r="Q551" s="65"/>
      <c r="R551" s="65"/>
      <c r="S551" s="65"/>
      <c r="T551" s="66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8" t="s">
        <v>199</v>
      </c>
      <c r="AU551" s="18" t="s">
        <v>86</v>
      </c>
    </row>
    <row r="552" spans="1:65" s="12" customFormat="1" ht="22.8" customHeight="1">
      <c r="B552" s="160"/>
      <c r="C552" s="161"/>
      <c r="D552" s="162" t="s">
        <v>75</v>
      </c>
      <c r="E552" s="174" t="s">
        <v>2257</v>
      </c>
      <c r="F552" s="174" t="s">
        <v>2258</v>
      </c>
      <c r="G552" s="161"/>
      <c r="H552" s="161"/>
      <c r="I552" s="164"/>
      <c r="J552" s="175">
        <f>BK552</f>
        <v>0</v>
      </c>
      <c r="K552" s="161"/>
      <c r="L552" s="166"/>
      <c r="M552" s="167"/>
      <c r="N552" s="168"/>
      <c r="O552" s="168"/>
      <c r="P552" s="169">
        <f>SUM(P553:P563)</f>
        <v>0</v>
      </c>
      <c r="Q552" s="168"/>
      <c r="R552" s="169">
        <f>SUM(R553:R563)</f>
        <v>1.9199999999999998E-2</v>
      </c>
      <c r="S552" s="168"/>
      <c r="T552" s="170">
        <f>SUM(T553:T563)</f>
        <v>0</v>
      </c>
      <c r="AR552" s="171" t="s">
        <v>86</v>
      </c>
      <c r="AT552" s="172" t="s">
        <v>75</v>
      </c>
      <c r="AU552" s="172" t="s">
        <v>84</v>
      </c>
      <c r="AY552" s="171" t="s">
        <v>189</v>
      </c>
      <c r="BK552" s="173">
        <f>SUM(BK553:BK563)</f>
        <v>0</v>
      </c>
    </row>
    <row r="553" spans="1:65" s="2" customFormat="1" ht="24.15" customHeight="1">
      <c r="A553" s="35"/>
      <c r="B553" s="36"/>
      <c r="C553" s="176" t="s">
        <v>2790</v>
      </c>
      <c r="D553" s="176" t="s">
        <v>191</v>
      </c>
      <c r="E553" s="177" t="s">
        <v>2791</v>
      </c>
      <c r="F553" s="178" t="s">
        <v>2792</v>
      </c>
      <c r="G553" s="179" t="s">
        <v>194</v>
      </c>
      <c r="H553" s="180">
        <v>1</v>
      </c>
      <c r="I553" s="181"/>
      <c r="J553" s="182">
        <f>ROUND(I553*H553,2)</f>
        <v>0</v>
      </c>
      <c r="K553" s="183"/>
      <c r="L553" s="40"/>
      <c r="M553" s="184" t="s">
        <v>19</v>
      </c>
      <c r="N553" s="185" t="s">
        <v>47</v>
      </c>
      <c r="O553" s="65"/>
      <c r="P553" s="186">
        <f>O553*H553</f>
        <v>0</v>
      </c>
      <c r="Q553" s="186">
        <v>0</v>
      </c>
      <c r="R553" s="186">
        <f>Q553*H553</f>
        <v>0</v>
      </c>
      <c r="S553" s="186">
        <v>0</v>
      </c>
      <c r="T553" s="187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88" t="s">
        <v>294</v>
      </c>
      <c r="AT553" s="188" t="s">
        <v>191</v>
      </c>
      <c r="AU553" s="188" t="s">
        <v>86</v>
      </c>
      <c r="AY553" s="18" t="s">
        <v>189</v>
      </c>
      <c r="BE553" s="189">
        <f>IF(N553="základní",J553,0)</f>
        <v>0</v>
      </c>
      <c r="BF553" s="189">
        <f>IF(N553="snížená",J553,0)</f>
        <v>0</v>
      </c>
      <c r="BG553" s="189">
        <f>IF(N553="zákl. přenesená",J553,0)</f>
        <v>0</v>
      </c>
      <c r="BH553" s="189">
        <f>IF(N553="sníž. přenesená",J553,0)</f>
        <v>0</v>
      </c>
      <c r="BI553" s="189">
        <f>IF(N553="nulová",J553,0)</f>
        <v>0</v>
      </c>
      <c r="BJ553" s="18" t="s">
        <v>84</v>
      </c>
      <c r="BK553" s="189">
        <f>ROUND(I553*H553,2)</f>
        <v>0</v>
      </c>
      <c r="BL553" s="18" t="s">
        <v>294</v>
      </c>
      <c r="BM553" s="188" t="s">
        <v>2793</v>
      </c>
    </row>
    <row r="554" spans="1:65" s="2" customFormat="1" ht="19.2">
      <c r="A554" s="35"/>
      <c r="B554" s="36"/>
      <c r="C554" s="37"/>
      <c r="D554" s="190" t="s">
        <v>197</v>
      </c>
      <c r="E554" s="37"/>
      <c r="F554" s="191" t="s">
        <v>2794</v>
      </c>
      <c r="G554" s="37"/>
      <c r="H554" s="37"/>
      <c r="I554" s="192"/>
      <c r="J554" s="37"/>
      <c r="K554" s="37"/>
      <c r="L554" s="40"/>
      <c r="M554" s="193"/>
      <c r="N554" s="194"/>
      <c r="O554" s="65"/>
      <c r="P554" s="65"/>
      <c r="Q554" s="65"/>
      <c r="R554" s="65"/>
      <c r="S554" s="65"/>
      <c r="T554" s="66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197</v>
      </c>
      <c r="AU554" s="18" t="s">
        <v>86</v>
      </c>
    </row>
    <row r="555" spans="1:65" s="2" customFormat="1" ht="10.199999999999999">
      <c r="A555" s="35"/>
      <c r="B555" s="36"/>
      <c r="C555" s="37"/>
      <c r="D555" s="195" t="s">
        <v>199</v>
      </c>
      <c r="E555" s="37"/>
      <c r="F555" s="196" t="s">
        <v>2795</v>
      </c>
      <c r="G555" s="37"/>
      <c r="H555" s="37"/>
      <c r="I555" s="192"/>
      <c r="J555" s="37"/>
      <c r="K555" s="37"/>
      <c r="L555" s="40"/>
      <c r="M555" s="193"/>
      <c r="N555" s="194"/>
      <c r="O555" s="65"/>
      <c r="P555" s="65"/>
      <c r="Q555" s="65"/>
      <c r="R555" s="65"/>
      <c r="S555" s="65"/>
      <c r="T555" s="66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8" t="s">
        <v>199</v>
      </c>
      <c r="AU555" s="18" t="s">
        <v>86</v>
      </c>
    </row>
    <row r="556" spans="1:65" s="2" customFormat="1" ht="24.15" customHeight="1">
      <c r="A556" s="35"/>
      <c r="B556" s="36"/>
      <c r="C556" s="208" t="s">
        <v>2796</v>
      </c>
      <c r="D556" s="208" t="s">
        <v>269</v>
      </c>
      <c r="E556" s="209" t="s">
        <v>2797</v>
      </c>
      <c r="F556" s="210" t="s">
        <v>2798</v>
      </c>
      <c r="G556" s="211" t="s">
        <v>194</v>
      </c>
      <c r="H556" s="212">
        <v>1</v>
      </c>
      <c r="I556" s="213"/>
      <c r="J556" s="214">
        <f>ROUND(I556*H556,2)</f>
        <v>0</v>
      </c>
      <c r="K556" s="215"/>
      <c r="L556" s="216"/>
      <c r="M556" s="217" t="s">
        <v>19</v>
      </c>
      <c r="N556" s="218" t="s">
        <v>47</v>
      </c>
      <c r="O556" s="65"/>
      <c r="P556" s="186">
        <f>O556*H556</f>
        <v>0</v>
      </c>
      <c r="Q556" s="186">
        <v>1.9199999999999998E-2</v>
      </c>
      <c r="R556" s="186">
        <f>Q556*H556</f>
        <v>1.9199999999999998E-2</v>
      </c>
      <c r="S556" s="186">
        <v>0</v>
      </c>
      <c r="T556" s="187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188" t="s">
        <v>400</v>
      </c>
      <c r="AT556" s="188" t="s">
        <v>269</v>
      </c>
      <c r="AU556" s="188" t="s">
        <v>86</v>
      </c>
      <c r="AY556" s="18" t="s">
        <v>189</v>
      </c>
      <c r="BE556" s="189">
        <f>IF(N556="základní",J556,0)</f>
        <v>0</v>
      </c>
      <c r="BF556" s="189">
        <f>IF(N556="snížená",J556,0)</f>
        <v>0</v>
      </c>
      <c r="BG556" s="189">
        <f>IF(N556="zákl. přenesená",J556,0)</f>
        <v>0</v>
      </c>
      <c r="BH556" s="189">
        <f>IF(N556="sníž. přenesená",J556,0)</f>
        <v>0</v>
      </c>
      <c r="BI556" s="189">
        <f>IF(N556="nulová",J556,0)</f>
        <v>0</v>
      </c>
      <c r="BJ556" s="18" t="s">
        <v>84</v>
      </c>
      <c r="BK556" s="189">
        <f>ROUND(I556*H556,2)</f>
        <v>0</v>
      </c>
      <c r="BL556" s="18" t="s">
        <v>294</v>
      </c>
      <c r="BM556" s="188" t="s">
        <v>2799</v>
      </c>
    </row>
    <row r="557" spans="1:65" s="2" customFormat="1" ht="19.2">
      <c r="A557" s="35"/>
      <c r="B557" s="36"/>
      <c r="C557" s="37"/>
      <c r="D557" s="190" t="s">
        <v>197</v>
      </c>
      <c r="E557" s="37"/>
      <c r="F557" s="191" t="s">
        <v>2798</v>
      </c>
      <c r="G557" s="37"/>
      <c r="H557" s="37"/>
      <c r="I557" s="192"/>
      <c r="J557" s="37"/>
      <c r="K557" s="37"/>
      <c r="L557" s="40"/>
      <c r="M557" s="193"/>
      <c r="N557" s="194"/>
      <c r="O557" s="65"/>
      <c r="P557" s="65"/>
      <c r="Q557" s="65"/>
      <c r="R557" s="65"/>
      <c r="S557" s="65"/>
      <c r="T557" s="66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T557" s="18" t="s">
        <v>197</v>
      </c>
      <c r="AU557" s="18" t="s">
        <v>86</v>
      </c>
    </row>
    <row r="558" spans="1:65" s="2" customFormat="1" ht="24.15" customHeight="1">
      <c r="A558" s="35"/>
      <c r="B558" s="36"/>
      <c r="C558" s="176" t="s">
        <v>2800</v>
      </c>
      <c r="D558" s="176" t="s">
        <v>191</v>
      </c>
      <c r="E558" s="177" t="s">
        <v>2307</v>
      </c>
      <c r="F558" s="178" t="s">
        <v>2308</v>
      </c>
      <c r="G558" s="179" t="s">
        <v>336</v>
      </c>
      <c r="H558" s="180">
        <v>1.9E-2</v>
      </c>
      <c r="I558" s="181"/>
      <c r="J558" s="182">
        <f>ROUND(I558*H558,2)</f>
        <v>0</v>
      </c>
      <c r="K558" s="183"/>
      <c r="L558" s="40"/>
      <c r="M558" s="184" t="s">
        <v>19</v>
      </c>
      <c r="N558" s="185" t="s">
        <v>47</v>
      </c>
      <c r="O558" s="65"/>
      <c r="P558" s="186">
        <f>O558*H558</f>
        <v>0</v>
      </c>
      <c r="Q558" s="186">
        <v>0</v>
      </c>
      <c r="R558" s="186">
        <f>Q558*H558</f>
        <v>0</v>
      </c>
      <c r="S558" s="186">
        <v>0</v>
      </c>
      <c r="T558" s="187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188" t="s">
        <v>294</v>
      </c>
      <c r="AT558" s="188" t="s">
        <v>191</v>
      </c>
      <c r="AU558" s="188" t="s">
        <v>86</v>
      </c>
      <c r="AY558" s="18" t="s">
        <v>189</v>
      </c>
      <c r="BE558" s="189">
        <f>IF(N558="základní",J558,0)</f>
        <v>0</v>
      </c>
      <c r="BF558" s="189">
        <f>IF(N558="snížená",J558,0)</f>
        <v>0</v>
      </c>
      <c r="BG558" s="189">
        <f>IF(N558="zákl. přenesená",J558,0)</f>
        <v>0</v>
      </c>
      <c r="BH558" s="189">
        <f>IF(N558="sníž. přenesená",J558,0)</f>
        <v>0</v>
      </c>
      <c r="BI558" s="189">
        <f>IF(N558="nulová",J558,0)</f>
        <v>0</v>
      </c>
      <c r="BJ558" s="18" t="s">
        <v>84</v>
      </c>
      <c r="BK558" s="189">
        <f>ROUND(I558*H558,2)</f>
        <v>0</v>
      </c>
      <c r="BL558" s="18" t="s">
        <v>294</v>
      </c>
      <c r="BM558" s="188" t="s">
        <v>2801</v>
      </c>
    </row>
    <row r="559" spans="1:65" s="2" customFormat="1" ht="28.8">
      <c r="A559" s="35"/>
      <c r="B559" s="36"/>
      <c r="C559" s="37"/>
      <c r="D559" s="190" t="s">
        <v>197</v>
      </c>
      <c r="E559" s="37"/>
      <c r="F559" s="191" t="s">
        <v>2310</v>
      </c>
      <c r="G559" s="37"/>
      <c r="H559" s="37"/>
      <c r="I559" s="192"/>
      <c r="J559" s="37"/>
      <c r="K559" s="37"/>
      <c r="L559" s="40"/>
      <c r="M559" s="193"/>
      <c r="N559" s="194"/>
      <c r="O559" s="65"/>
      <c r="P559" s="65"/>
      <c r="Q559" s="65"/>
      <c r="R559" s="65"/>
      <c r="S559" s="65"/>
      <c r="T559" s="66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8" t="s">
        <v>197</v>
      </c>
      <c r="AU559" s="18" t="s">
        <v>86</v>
      </c>
    </row>
    <row r="560" spans="1:65" s="2" customFormat="1" ht="10.199999999999999">
      <c r="A560" s="35"/>
      <c r="B560" s="36"/>
      <c r="C560" s="37"/>
      <c r="D560" s="195" t="s">
        <v>199</v>
      </c>
      <c r="E560" s="37"/>
      <c r="F560" s="196" t="s">
        <v>2311</v>
      </c>
      <c r="G560" s="37"/>
      <c r="H560" s="37"/>
      <c r="I560" s="192"/>
      <c r="J560" s="37"/>
      <c r="K560" s="37"/>
      <c r="L560" s="40"/>
      <c r="M560" s="193"/>
      <c r="N560" s="194"/>
      <c r="O560" s="65"/>
      <c r="P560" s="65"/>
      <c r="Q560" s="65"/>
      <c r="R560" s="65"/>
      <c r="S560" s="65"/>
      <c r="T560" s="66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8" t="s">
        <v>199</v>
      </c>
      <c r="AU560" s="18" t="s">
        <v>86</v>
      </c>
    </row>
    <row r="561" spans="1:65" s="2" customFormat="1" ht="24.15" customHeight="1">
      <c r="A561" s="35"/>
      <c r="B561" s="36"/>
      <c r="C561" s="176" t="s">
        <v>2802</v>
      </c>
      <c r="D561" s="176" t="s">
        <v>191</v>
      </c>
      <c r="E561" s="177" t="s">
        <v>2803</v>
      </c>
      <c r="F561" s="178" t="s">
        <v>2804</v>
      </c>
      <c r="G561" s="179" t="s">
        <v>336</v>
      </c>
      <c r="H561" s="180">
        <v>1.9E-2</v>
      </c>
      <c r="I561" s="181"/>
      <c r="J561" s="182">
        <f>ROUND(I561*H561,2)</f>
        <v>0</v>
      </c>
      <c r="K561" s="183"/>
      <c r="L561" s="40"/>
      <c r="M561" s="184" t="s">
        <v>19</v>
      </c>
      <c r="N561" s="185" t="s">
        <v>47</v>
      </c>
      <c r="O561" s="65"/>
      <c r="P561" s="186">
        <f>O561*H561</f>
        <v>0</v>
      </c>
      <c r="Q561" s="186">
        <v>0</v>
      </c>
      <c r="R561" s="186">
        <f>Q561*H561</f>
        <v>0</v>
      </c>
      <c r="S561" s="186">
        <v>0</v>
      </c>
      <c r="T561" s="187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88" t="s">
        <v>294</v>
      </c>
      <c r="AT561" s="188" t="s">
        <v>191</v>
      </c>
      <c r="AU561" s="188" t="s">
        <v>86</v>
      </c>
      <c r="AY561" s="18" t="s">
        <v>189</v>
      </c>
      <c r="BE561" s="189">
        <f>IF(N561="základní",J561,0)</f>
        <v>0</v>
      </c>
      <c r="BF561" s="189">
        <f>IF(N561="snížená",J561,0)</f>
        <v>0</v>
      </c>
      <c r="BG561" s="189">
        <f>IF(N561="zákl. přenesená",J561,0)</f>
        <v>0</v>
      </c>
      <c r="BH561" s="189">
        <f>IF(N561="sníž. přenesená",J561,0)</f>
        <v>0</v>
      </c>
      <c r="BI561" s="189">
        <f>IF(N561="nulová",J561,0)</f>
        <v>0</v>
      </c>
      <c r="BJ561" s="18" t="s">
        <v>84</v>
      </c>
      <c r="BK561" s="189">
        <f>ROUND(I561*H561,2)</f>
        <v>0</v>
      </c>
      <c r="BL561" s="18" t="s">
        <v>294</v>
      </c>
      <c r="BM561" s="188" t="s">
        <v>2805</v>
      </c>
    </row>
    <row r="562" spans="1:65" s="2" customFormat="1" ht="38.4">
      <c r="A562" s="35"/>
      <c r="B562" s="36"/>
      <c r="C562" s="37"/>
      <c r="D562" s="190" t="s">
        <v>197</v>
      </c>
      <c r="E562" s="37"/>
      <c r="F562" s="191" t="s">
        <v>2806</v>
      </c>
      <c r="G562" s="37"/>
      <c r="H562" s="37"/>
      <c r="I562" s="192"/>
      <c r="J562" s="37"/>
      <c r="K562" s="37"/>
      <c r="L562" s="40"/>
      <c r="M562" s="193"/>
      <c r="N562" s="194"/>
      <c r="O562" s="65"/>
      <c r="P562" s="65"/>
      <c r="Q562" s="65"/>
      <c r="R562" s="65"/>
      <c r="S562" s="65"/>
      <c r="T562" s="66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197</v>
      </c>
      <c r="AU562" s="18" t="s">
        <v>86</v>
      </c>
    </row>
    <row r="563" spans="1:65" s="2" customFormat="1" ht="10.199999999999999">
      <c r="A563" s="35"/>
      <c r="B563" s="36"/>
      <c r="C563" s="37"/>
      <c r="D563" s="195" t="s">
        <v>199</v>
      </c>
      <c r="E563" s="37"/>
      <c r="F563" s="196" t="s">
        <v>2807</v>
      </c>
      <c r="G563" s="37"/>
      <c r="H563" s="37"/>
      <c r="I563" s="192"/>
      <c r="J563" s="37"/>
      <c r="K563" s="37"/>
      <c r="L563" s="40"/>
      <c r="M563" s="193"/>
      <c r="N563" s="194"/>
      <c r="O563" s="65"/>
      <c r="P563" s="65"/>
      <c r="Q563" s="65"/>
      <c r="R563" s="65"/>
      <c r="S563" s="65"/>
      <c r="T563" s="66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199</v>
      </c>
      <c r="AU563" s="18" t="s">
        <v>86</v>
      </c>
    </row>
    <row r="564" spans="1:65" s="12" customFormat="1" ht="25.95" customHeight="1">
      <c r="B564" s="160"/>
      <c r="C564" s="161"/>
      <c r="D564" s="162" t="s">
        <v>75</v>
      </c>
      <c r="E564" s="163" t="s">
        <v>719</v>
      </c>
      <c r="F564" s="163" t="s">
        <v>122</v>
      </c>
      <c r="G564" s="161"/>
      <c r="H564" s="161"/>
      <c r="I564" s="164"/>
      <c r="J564" s="165">
        <f>BK564</f>
        <v>0</v>
      </c>
      <c r="K564" s="161"/>
      <c r="L564" s="166"/>
      <c r="M564" s="167"/>
      <c r="N564" s="168"/>
      <c r="O564" s="168"/>
      <c r="P564" s="169">
        <f>P565+P574+P583</f>
        <v>0</v>
      </c>
      <c r="Q564" s="168"/>
      <c r="R564" s="169">
        <f>R565+R574+R583</f>
        <v>0</v>
      </c>
      <c r="S564" s="168"/>
      <c r="T564" s="170">
        <f>T565+T574+T583</f>
        <v>0</v>
      </c>
      <c r="AR564" s="171" t="s">
        <v>220</v>
      </c>
      <c r="AT564" s="172" t="s">
        <v>75</v>
      </c>
      <c r="AU564" s="172" t="s">
        <v>76</v>
      </c>
      <c r="AY564" s="171" t="s">
        <v>189</v>
      </c>
      <c r="BK564" s="173">
        <f>BK565+BK574+BK583</f>
        <v>0</v>
      </c>
    </row>
    <row r="565" spans="1:65" s="12" customFormat="1" ht="22.8" customHeight="1">
      <c r="B565" s="160"/>
      <c r="C565" s="161"/>
      <c r="D565" s="162" t="s">
        <v>75</v>
      </c>
      <c r="E565" s="174" t="s">
        <v>720</v>
      </c>
      <c r="F565" s="174" t="s">
        <v>721</v>
      </c>
      <c r="G565" s="161"/>
      <c r="H565" s="161"/>
      <c r="I565" s="164"/>
      <c r="J565" s="175">
        <f>BK565</f>
        <v>0</v>
      </c>
      <c r="K565" s="161"/>
      <c r="L565" s="166"/>
      <c r="M565" s="167"/>
      <c r="N565" s="168"/>
      <c r="O565" s="168"/>
      <c r="P565" s="169">
        <f>SUM(P566:P573)</f>
        <v>0</v>
      </c>
      <c r="Q565" s="168"/>
      <c r="R565" s="169">
        <f>SUM(R566:R573)</f>
        <v>0</v>
      </c>
      <c r="S565" s="168"/>
      <c r="T565" s="170">
        <f>SUM(T566:T573)</f>
        <v>0</v>
      </c>
      <c r="AR565" s="171" t="s">
        <v>220</v>
      </c>
      <c r="AT565" s="172" t="s">
        <v>75</v>
      </c>
      <c r="AU565" s="172" t="s">
        <v>84</v>
      </c>
      <c r="AY565" s="171" t="s">
        <v>189</v>
      </c>
      <c r="BK565" s="173">
        <f>SUM(BK566:BK573)</f>
        <v>0</v>
      </c>
    </row>
    <row r="566" spans="1:65" s="2" customFormat="1" ht="24.15" customHeight="1">
      <c r="A566" s="35"/>
      <c r="B566" s="36"/>
      <c r="C566" s="176" t="s">
        <v>2808</v>
      </c>
      <c r="D566" s="176" t="s">
        <v>191</v>
      </c>
      <c r="E566" s="177" t="s">
        <v>729</v>
      </c>
      <c r="F566" s="178" t="s">
        <v>730</v>
      </c>
      <c r="G566" s="179" t="s">
        <v>731</v>
      </c>
      <c r="H566" s="180">
        <v>2</v>
      </c>
      <c r="I566" s="181"/>
      <c r="J566" s="182">
        <f>ROUND(I566*H566,2)</f>
        <v>0</v>
      </c>
      <c r="K566" s="183"/>
      <c r="L566" s="40"/>
      <c r="M566" s="184" t="s">
        <v>19</v>
      </c>
      <c r="N566" s="185" t="s">
        <v>47</v>
      </c>
      <c r="O566" s="65"/>
      <c r="P566" s="186">
        <f>O566*H566</f>
        <v>0</v>
      </c>
      <c r="Q566" s="186">
        <v>0</v>
      </c>
      <c r="R566" s="186">
        <f>Q566*H566</f>
        <v>0</v>
      </c>
      <c r="S566" s="186">
        <v>0</v>
      </c>
      <c r="T566" s="187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188" t="s">
        <v>725</v>
      </c>
      <c r="AT566" s="188" t="s">
        <v>191</v>
      </c>
      <c r="AU566" s="188" t="s">
        <v>86</v>
      </c>
      <c r="AY566" s="18" t="s">
        <v>189</v>
      </c>
      <c r="BE566" s="189">
        <f>IF(N566="základní",J566,0)</f>
        <v>0</v>
      </c>
      <c r="BF566" s="189">
        <f>IF(N566="snížená",J566,0)</f>
        <v>0</v>
      </c>
      <c r="BG566" s="189">
        <f>IF(N566="zákl. přenesená",J566,0)</f>
        <v>0</v>
      </c>
      <c r="BH566" s="189">
        <f>IF(N566="sníž. přenesená",J566,0)</f>
        <v>0</v>
      </c>
      <c r="BI566" s="189">
        <f>IF(N566="nulová",J566,0)</f>
        <v>0</v>
      </c>
      <c r="BJ566" s="18" t="s">
        <v>84</v>
      </c>
      <c r="BK566" s="189">
        <f>ROUND(I566*H566,2)</f>
        <v>0</v>
      </c>
      <c r="BL566" s="18" t="s">
        <v>725</v>
      </c>
      <c r="BM566" s="188" t="s">
        <v>2809</v>
      </c>
    </row>
    <row r="567" spans="1:65" s="2" customFormat="1" ht="19.2">
      <c r="A567" s="35"/>
      <c r="B567" s="36"/>
      <c r="C567" s="37"/>
      <c r="D567" s="190" t="s">
        <v>197</v>
      </c>
      <c r="E567" s="37"/>
      <c r="F567" s="191" t="s">
        <v>730</v>
      </c>
      <c r="G567" s="37"/>
      <c r="H567" s="37"/>
      <c r="I567" s="192"/>
      <c r="J567" s="37"/>
      <c r="K567" s="37"/>
      <c r="L567" s="40"/>
      <c r="M567" s="193"/>
      <c r="N567" s="194"/>
      <c r="O567" s="65"/>
      <c r="P567" s="65"/>
      <c r="Q567" s="65"/>
      <c r="R567" s="65"/>
      <c r="S567" s="65"/>
      <c r="T567" s="66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T567" s="18" t="s">
        <v>197</v>
      </c>
      <c r="AU567" s="18" t="s">
        <v>86</v>
      </c>
    </row>
    <row r="568" spans="1:65" s="2" customFormat="1" ht="10.199999999999999">
      <c r="A568" s="35"/>
      <c r="B568" s="36"/>
      <c r="C568" s="37"/>
      <c r="D568" s="195" t="s">
        <v>199</v>
      </c>
      <c r="E568" s="37"/>
      <c r="F568" s="196" t="s">
        <v>733</v>
      </c>
      <c r="G568" s="37"/>
      <c r="H568" s="37"/>
      <c r="I568" s="192"/>
      <c r="J568" s="37"/>
      <c r="K568" s="37"/>
      <c r="L568" s="40"/>
      <c r="M568" s="193"/>
      <c r="N568" s="194"/>
      <c r="O568" s="65"/>
      <c r="P568" s="65"/>
      <c r="Q568" s="65"/>
      <c r="R568" s="65"/>
      <c r="S568" s="65"/>
      <c r="T568" s="66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199</v>
      </c>
      <c r="AU568" s="18" t="s">
        <v>86</v>
      </c>
    </row>
    <row r="569" spans="1:65" s="13" customFormat="1" ht="10.199999999999999">
      <c r="B569" s="197"/>
      <c r="C569" s="198"/>
      <c r="D569" s="190" t="s">
        <v>201</v>
      </c>
      <c r="E569" s="199" t="s">
        <v>19</v>
      </c>
      <c r="F569" s="200" t="s">
        <v>86</v>
      </c>
      <c r="G569" s="198"/>
      <c r="H569" s="201">
        <v>2</v>
      </c>
      <c r="I569" s="202"/>
      <c r="J569" s="198"/>
      <c r="K569" s="198"/>
      <c r="L569" s="203"/>
      <c r="M569" s="204"/>
      <c r="N569" s="205"/>
      <c r="O569" s="205"/>
      <c r="P569" s="205"/>
      <c r="Q569" s="205"/>
      <c r="R569" s="205"/>
      <c r="S569" s="205"/>
      <c r="T569" s="206"/>
      <c r="AT569" s="207" t="s">
        <v>201</v>
      </c>
      <c r="AU569" s="207" t="s">
        <v>86</v>
      </c>
      <c r="AV569" s="13" t="s">
        <v>86</v>
      </c>
      <c r="AW569" s="13" t="s">
        <v>37</v>
      </c>
      <c r="AX569" s="13" t="s">
        <v>84</v>
      </c>
      <c r="AY569" s="207" t="s">
        <v>189</v>
      </c>
    </row>
    <row r="570" spans="1:65" s="2" customFormat="1" ht="24.15" customHeight="1">
      <c r="A570" s="35"/>
      <c r="B570" s="36"/>
      <c r="C570" s="176" t="s">
        <v>2810</v>
      </c>
      <c r="D570" s="176" t="s">
        <v>191</v>
      </c>
      <c r="E570" s="177" t="s">
        <v>736</v>
      </c>
      <c r="F570" s="178" t="s">
        <v>737</v>
      </c>
      <c r="G570" s="179" t="s">
        <v>210</v>
      </c>
      <c r="H570" s="180">
        <v>10.1</v>
      </c>
      <c r="I570" s="181"/>
      <c r="J570" s="182">
        <f>ROUND(I570*H570,2)</f>
        <v>0</v>
      </c>
      <c r="K570" s="183"/>
      <c r="L570" s="40"/>
      <c r="M570" s="184" t="s">
        <v>19</v>
      </c>
      <c r="N570" s="185" t="s">
        <v>47</v>
      </c>
      <c r="O570" s="65"/>
      <c r="P570" s="186">
        <f>O570*H570</f>
        <v>0</v>
      </c>
      <c r="Q570" s="186">
        <v>0</v>
      </c>
      <c r="R570" s="186">
        <f>Q570*H570</f>
        <v>0</v>
      </c>
      <c r="S570" s="186">
        <v>0</v>
      </c>
      <c r="T570" s="187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188" t="s">
        <v>725</v>
      </c>
      <c r="AT570" s="188" t="s">
        <v>191</v>
      </c>
      <c r="AU570" s="188" t="s">
        <v>86</v>
      </c>
      <c r="AY570" s="18" t="s">
        <v>189</v>
      </c>
      <c r="BE570" s="189">
        <f>IF(N570="základní",J570,0)</f>
        <v>0</v>
      </c>
      <c r="BF570" s="189">
        <f>IF(N570="snížená",J570,0)</f>
        <v>0</v>
      </c>
      <c r="BG570" s="189">
        <f>IF(N570="zákl. přenesená",J570,0)</f>
        <v>0</v>
      </c>
      <c r="BH570" s="189">
        <f>IF(N570="sníž. přenesená",J570,0)</f>
        <v>0</v>
      </c>
      <c r="BI570" s="189">
        <f>IF(N570="nulová",J570,0)</f>
        <v>0</v>
      </c>
      <c r="BJ570" s="18" t="s">
        <v>84</v>
      </c>
      <c r="BK570" s="189">
        <f>ROUND(I570*H570,2)</f>
        <v>0</v>
      </c>
      <c r="BL570" s="18" t="s">
        <v>725</v>
      </c>
      <c r="BM570" s="188" t="s">
        <v>2811</v>
      </c>
    </row>
    <row r="571" spans="1:65" s="2" customFormat="1" ht="19.2">
      <c r="A571" s="35"/>
      <c r="B571" s="36"/>
      <c r="C571" s="37"/>
      <c r="D571" s="190" t="s">
        <v>197</v>
      </c>
      <c r="E571" s="37"/>
      <c r="F571" s="191" t="s">
        <v>737</v>
      </c>
      <c r="G571" s="37"/>
      <c r="H571" s="37"/>
      <c r="I571" s="192"/>
      <c r="J571" s="37"/>
      <c r="K571" s="37"/>
      <c r="L571" s="40"/>
      <c r="M571" s="193"/>
      <c r="N571" s="194"/>
      <c r="O571" s="65"/>
      <c r="P571" s="65"/>
      <c r="Q571" s="65"/>
      <c r="R571" s="65"/>
      <c r="S571" s="65"/>
      <c r="T571" s="66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8" t="s">
        <v>197</v>
      </c>
      <c r="AU571" s="18" t="s">
        <v>86</v>
      </c>
    </row>
    <row r="572" spans="1:65" s="2" customFormat="1" ht="10.199999999999999">
      <c r="A572" s="35"/>
      <c r="B572" s="36"/>
      <c r="C572" s="37"/>
      <c r="D572" s="195" t="s">
        <v>199</v>
      </c>
      <c r="E572" s="37"/>
      <c r="F572" s="196" t="s">
        <v>739</v>
      </c>
      <c r="G572" s="37"/>
      <c r="H572" s="37"/>
      <c r="I572" s="192"/>
      <c r="J572" s="37"/>
      <c r="K572" s="37"/>
      <c r="L572" s="40"/>
      <c r="M572" s="193"/>
      <c r="N572" s="194"/>
      <c r="O572" s="65"/>
      <c r="P572" s="65"/>
      <c r="Q572" s="65"/>
      <c r="R572" s="65"/>
      <c r="S572" s="65"/>
      <c r="T572" s="66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199</v>
      </c>
      <c r="AU572" s="18" t="s">
        <v>86</v>
      </c>
    </row>
    <row r="573" spans="1:65" s="13" customFormat="1" ht="10.199999999999999">
      <c r="B573" s="197"/>
      <c r="C573" s="198"/>
      <c r="D573" s="190" t="s">
        <v>201</v>
      </c>
      <c r="E573" s="199" t="s">
        <v>19</v>
      </c>
      <c r="F573" s="200" t="s">
        <v>1327</v>
      </c>
      <c r="G573" s="198"/>
      <c r="H573" s="201">
        <v>10.1</v>
      </c>
      <c r="I573" s="202"/>
      <c r="J573" s="198"/>
      <c r="K573" s="198"/>
      <c r="L573" s="203"/>
      <c r="M573" s="204"/>
      <c r="N573" s="205"/>
      <c r="O573" s="205"/>
      <c r="P573" s="205"/>
      <c r="Q573" s="205"/>
      <c r="R573" s="205"/>
      <c r="S573" s="205"/>
      <c r="T573" s="206"/>
      <c r="AT573" s="207" t="s">
        <v>201</v>
      </c>
      <c r="AU573" s="207" t="s">
        <v>86</v>
      </c>
      <c r="AV573" s="13" t="s">
        <v>86</v>
      </c>
      <c r="AW573" s="13" t="s">
        <v>37</v>
      </c>
      <c r="AX573" s="13" t="s">
        <v>84</v>
      </c>
      <c r="AY573" s="207" t="s">
        <v>189</v>
      </c>
    </row>
    <row r="574" spans="1:65" s="12" customFormat="1" ht="22.8" customHeight="1">
      <c r="B574" s="160"/>
      <c r="C574" s="161"/>
      <c r="D574" s="162" t="s">
        <v>75</v>
      </c>
      <c r="E574" s="174" t="s">
        <v>740</v>
      </c>
      <c r="F574" s="174" t="s">
        <v>741</v>
      </c>
      <c r="G574" s="161"/>
      <c r="H574" s="161"/>
      <c r="I574" s="164"/>
      <c r="J574" s="175">
        <f>BK574</f>
        <v>0</v>
      </c>
      <c r="K574" s="161"/>
      <c r="L574" s="166"/>
      <c r="M574" s="167"/>
      <c r="N574" s="168"/>
      <c r="O574" s="168"/>
      <c r="P574" s="169">
        <f>SUM(P575:P582)</f>
        <v>0</v>
      </c>
      <c r="Q574" s="168"/>
      <c r="R574" s="169">
        <f>SUM(R575:R582)</f>
        <v>0</v>
      </c>
      <c r="S574" s="168"/>
      <c r="T574" s="170">
        <f>SUM(T575:T582)</f>
        <v>0</v>
      </c>
      <c r="AR574" s="171" t="s">
        <v>220</v>
      </c>
      <c r="AT574" s="172" t="s">
        <v>75</v>
      </c>
      <c r="AU574" s="172" t="s">
        <v>84</v>
      </c>
      <c r="AY574" s="171" t="s">
        <v>189</v>
      </c>
      <c r="BK574" s="173">
        <f>SUM(BK575:BK582)</f>
        <v>0</v>
      </c>
    </row>
    <row r="575" spans="1:65" s="2" customFormat="1" ht="16.5" customHeight="1">
      <c r="A575" s="35"/>
      <c r="B575" s="36"/>
      <c r="C575" s="176" t="s">
        <v>2812</v>
      </c>
      <c r="D575" s="176" t="s">
        <v>191</v>
      </c>
      <c r="E575" s="177" t="s">
        <v>2813</v>
      </c>
      <c r="F575" s="178" t="s">
        <v>2814</v>
      </c>
      <c r="G575" s="179" t="s">
        <v>831</v>
      </c>
      <c r="H575" s="180">
        <v>1</v>
      </c>
      <c r="I575" s="181"/>
      <c r="J575" s="182">
        <f>ROUND(I575*H575,2)</f>
        <v>0</v>
      </c>
      <c r="K575" s="183"/>
      <c r="L575" s="40"/>
      <c r="M575" s="184" t="s">
        <v>19</v>
      </c>
      <c r="N575" s="185" t="s">
        <v>47</v>
      </c>
      <c r="O575" s="65"/>
      <c r="P575" s="186">
        <f>O575*H575</f>
        <v>0</v>
      </c>
      <c r="Q575" s="186">
        <v>0</v>
      </c>
      <c r="R575" s="186">
        <f>Q575*H575</f>
        <v>0</v>
      </c>
      <c r="S575" s="186">
        <v>0</v>
      </c>
      <c r="T575" s="187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188" t="s">
        <v>725</v>
      </c>
      <c r="AT575" s="188" t="s">
        <v>191</v>
      </c>
      <c r="AU575" s="188" t="s">
        <v>86</v>
      </c>
      <c r="AY575" s="18" t="s">
        <v>189</v>
      </c>
      <c r="BE575" s="189">
        <f>IF(N575="základní",J575,0)</f>
        <v>0</v>
      </c>
      <c r="BF575" s="189">
        <f>IF(N575="snížená",J575,0)</f>
        <v>0</v>
      </c>
      <c r="BG575" s="189">
        <f>IF(N575="zákl. přenesená",J575,0)</f>
        <v>0</v>
      </c>
      <c r="BH575" s="189">
        <f>IF(N575="sníž. přenesená",J575,0)</f>
        <v>0</v>
      </c>
      <c r="BI575" s="189">
        <f>IF(N575="nulová",J575,0)</f>
        <v>0</v>
      </c>
      <c r="BJ575" s="18" t="s">
        <v>84</v>
      </c>
      <c r="BK575" s="189">
        <f>ROUND(I575*H575,2)</f>
        <v>0</v>
      </c>
      <c r="BL575" s="18" t="s">
        <v>725</v>
      </c>
      <c r="BM575" s="188" t="s">
        <v>2815</v>
      </c>
    </row>
    <row r="576" spans="1:65" s="2" customFormat="1" ht="10.199999999999999">
      <c r="A576" s="35"/>
      <c r="B576" s="36"/>
      <c r="C576" s="37"/>
      <c r="D576" s="190" t="s">
        <v>197</v>
      </c>
      <c r="E576" s="37"/>
      <c r="F576" s="191" t="s">
        <v>2814</v>
      </c>
      <c r="G576" s="37"/>
      <c r="H576" s="37"/>
      <c r="I576" s="192"/>
      <c r="J576" s="37"/>
      <c r="K576" s="37"/>
      <c r="L576" s="40"/>
      <c r="M576" s="193"/>
      <c r="N576" s="194"/>
      <c r="O576" s="65"/>
      <c r="P576" s="65"/>
      <c r="Q576" s="65"/>
      <c r="R576" s="65"/>
      <c r="S576" s="65"/>
      <c r="T576" s="66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8" t="s">
        <v>197</v>
      </c>
      <c r="AU576" s="18" t="s">
        <v>86</v>
      </c>
    </row>
    <row r="577" spans="1:65" s="2" customFormat="1" ht="10.199999999999999">
      <c r="A577" s="35"/>
      <c r="B577" s="36"/>
      <c r="C577" s="37"/>
      <c r="D577" s="195" t="s">
        <v>199</v>
      </c>
      <c r="E577" s="37"/>
      <c r="F577" s="196" t="s">
        <v>2816</v>
      </c>
      <c r="G577" s="37"/>
      <c r="H577" s="37"/>
      <c r="I577" s="192"/>
      <c r="J577" s="37"/>
      <c r="K577" s="37"/>
      <c r="L577" s="40"/>
      <c r="M577" s="193"/>
      <c r="N577" s="194"/>
      <c r="O577" s="65"/>
      <c r="P577" s="65"/>
      <c r="Q577" s="65"/>
      <c r="R577" s="65"/>
      <c r="S577" s="65"/>
      <c r="T577" s="66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T577" s="18" t="s">
        <v>199</v>
      </c>
      <c r="AU577" s="18" t="s">
        <v>86</v>
      </c>
    </row>
    <row r="578" spans="1:65" s="13" customFormat="1" ht="10.199999999999999">
      <c r="B578" s="197"/>
      <c r="C578" s="198"/>
      <c r="D578" s="190" t="s">
        <v>201</v>
      </c>
      <c r="E578" s="199" t="s">
        <v>19</v>
      </c>
      <c r="F578" s="200" t="s">
        <v>84</v>
      </c>
      <c r="G578" s="198"/>
      <c r="H578" s="201">
        <v>1</v>
      </c>
      <c r="I578" s="202"/>
      <c r="J578" s="198"/>
      <c r="K578" s="198"/>
      <c r="L578" s="203"/>
      <c r="M578" s="204"/>
      <c r="N578" s="205"/>
      <c r="O578" s="205"/>
      <c r="P578" s="205"/>
      <c r="Q578" s="205"/>
      <c r="R578" s="205"/>
      <c r="S578" s="205"/>
      <c r="T578" s="206"/>
      <c r="AT578" s="207" t="s">
        <v>201</v>
      </c>
      <c r="AU578" s="207" t="s">
        <v>86</v>
      </c>
      <c r="AV578" s="13" t="s">
        <v>86</v>
      </c>
      <c r="AW578" s="13" t="s">
        <v>37</v>
      </c>
      <c r="AX578" s="13" t="s">
        <v>84</v>
      </c>
      <c r="AY578" s="207" t="s">
        <v>189</v>
      </c>
    </row>
    <row r="579" spans="1:65" s="2" customFormat="1" ht="16.5" customHeight="1">
      <c r="A579" s="35"/>
      <c r="B579" s="36"/>
      <c r="C579" s="176" t="s">
        <v>2817</v>
      </c>
      <c r="D579" s="176" t="s">
        <v>191</v>
      </c>
      <c r="E579" s="177" t="s">
        <v>743</v>
      </c>
      <c r="F579" s="178" t="s">
        <v>744</v>
      </c>
      <c r="G579" s="179" t="s">
        <v>745</v>
      </c>
      <c r="H579" s="180">
        <v>1</v>
      </c>
      <c r="I579" s="181"/>
      <c r="J579" s="182">
        <f>ROUND(I579*H579,2)</f>
        <v>0</v>
      </c>
      <c r="K579" s="183"/>
      <c r="L579" s="40"/>
      <c r="M579" s="184" t="s">
        <v>19</v>
      </c>
      <c r="N579" s="185" t="s">
        <v>47</v>
      </c>
      <c r="O579" s="65"/>
      <c r="P579" s="186">
        <f>O579*H579</f>
        <v>0</v>
      </c>
      <c r="Q579" s="186">
        <v>0</v>
      </c>
      <c r="R579" s="186">
        <f>Q579*H579</f>
        <v>0</v>
      </c>
      <c r="S579" s="186">
        <v>0</v>
      </c>
      <c r="T579" s="187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88" t="s">
        <v>725</v>
      </c>
      <c r="AT579" s="188" t="s">
        <v>191</v>
      </c>
      <c r="AU579" s="188" t="s">
        <v>86</v>
      </c>
      <c r="AY579" s="18" t="s">
        <v>189</v>
      </c>
      <c r="BE579" s="189">
        <f>IF(N579="základní",J579,0)</f>
        <v>0</v>
      </c>
      <c r="BF579" s="189">
        <f>IF(N579="snížená",J579,0)</f>
        <v>0</v>
      </c>
      <c r="BG579" s="189">
        <f>IF(N579="zákl. přenesená",J579,0)</f>
        <v>0</v>
      </c>
      <c r="BH579" s="189">
        <f>IF(N579="sníž. přenesená",J579,0)</f>
        <v>0</v>
      </c>
      <c r="BI579" s="189">
        <f>IF(N579="nulová",J579,0)</f>
        <v>0</v>
      </c>
      <c r="BJ579" s="18" t="s">
        <v>84</v>
      </c>
      <c r="BK579" s="189">
        <f>ROUND(I579*H579,2)</f>
        <v>0</v>
      </c>
      <c r="BL579" s="18" t="s">
        <v>725</v>
      </c>
      <c r="BM579" s="188" t="s">
        <v>2818</v>
      </c>
    </row>
    <row r="580" spans="1:65" s="2" customFormat="1" ht="10.199999999999999">
      <c r="A580" s="35"/>
      <c r="B580" s="36"/>
      <c r="C580" s="37"/>
      <c r="D580" s="190" t="s">
        <v>197</v>
      </c>
      <c r="E580" s="37"/>
      <c r="F580" s="191" t="s">
        <v>744</v>
      </c>
      <c r="G580" s="37"/>
      <c r="H580" s="37"/>
      <c r="I580" s="192"/>
      <c r="J580" s="37"/>
      <c r="K580" s="37"/>
      <c r="L580" s="40"/>
      <c r="M580" s="193"/>
      <c r="N580" s="194"/>
      <c r="O580" s="65"/>
      <c r="P580" s="65"/>
      <c r="Q580" s="65"/>
      <c r="R580" s="65"/>
      <c r="S580" s="65"/>
      <c r="T580" s="66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197</v>
      </c>
      <c r="AU580" s="18" t="s">
        <v>86</v>
      </c>
    </row>
    <row r="581" spans="1:65" s="2" customFormat="1" ht="10.199999999999999">
      <c r="A581" s="35"/>
      <c r="B581" s="36"/>
      <c r="C581" s="37"/>
      <c r="D581" s="195" t="s">
        <v>199</v>
      </c>
      <c r="E581" s="37"/>
      <c r="F581" s="196" t="s">
        <v>747</v>
      </c>
      <c r="G581" s="37"/>
      <c r="H581" s="37"/>
      <c r="I581" s="192"/>
      <c r="J581" s="37"/>
      <c r="K581" s="37"/>
      <c r="L581" s="40"/>
      <c r="M581" s="193"/>
      <c r="N581" s="194"/>
      <c r="O581" s="65"/>
      <c r="P581" s="65"/>
      <c r="Q581" s="65"/>
      <c r="R581" s="65"/>
      <c r="S581" s="65"/>
      <c r="T581" s="66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8" t="s">
        <v>199</v>
      </c>
      <c r="AU581" s="18" t="s">
        <v>86</v>
      </c>
    </row>
    <row r="582" spans="1:65" s="13" customFormat="1" ht="10.199999999999999">
      <c r="B582" s="197"/>
      <c r="C582" s="198"/>
      <c r="D582" s="190" t="s">
        <v>201</v>
      </c>
      <c r="E582" s="199" t="s">
        <v>19</v>
      </c>
      <c r="F582" s="200" t="s">
        <v>84</v>
      </c>
      <c r="G582" s="198"/>
      <c r="H582" s="201">
        <v>1</v>
      </c>
      <c r="I582" s="202"/>
      <c r="J582" s="198"/>
      <c r="K582" s="198"/>
      <c r="L582" s="203"/>
      <c r="M582" s="204"/>
      <c r="N582" s="205"/>
      <c r="O582" s="205"/>
      <c r="P582" s="205"/>
      <c r="Q582" s="205"/>
      <c r="R582" s="205"/>
      <c r="S582" s="205"/>
      <c r="T582" s="206"/>
      <c r="AT582" s="207" t="s">
        <v>201</v>
      </c>
      <c r="AU582" s="207" t="s">
        <v>86</v>
      </c>
      <c r="AV582" s="13" t="s">
        <v>86</v>
      </c>
      <c r="AW582" s="13" t="s">
        <v>37</v>
      </c>
      <c r="AX582" s="13" t="s">
        <v>84</v>
      </c>
      <c r="AY582" s="207" t="s">
        <v>189</v>
      </c>
    </row>
    <row r="583" spans="1:65" s="12" customFormat="1" ht="22.8" customHeight="1">
      <c r="B583" s="160"/>
      <c r="C583" s="161"/>
      <c r="D583" s="162" t="s">
        <v>75</v>
      </c>
      <c r="E583" s="174" t="s">
        <v>2819</v>
      </c>
      <c r="F583" s="174" t="s">
        <v>2820</v>
      </c>
      <c r="G583" s="161"/>
      <c r="H583" s="161"/>
      <c r="I583" s="164"/>
      <c r="J583" s="175">
        <f>BK583</f>
        <v>0</v>
      </c>
      <c r="K583" s="161"/>
      <c r="L583" s="166"/>
      <c r="M583" s="167"/>
      <c r="N583" s="168"/>
      <c r="O583" s="168"/>
      <c r="P583" s="169">
        <f>SUM(P584:P587)</f>
        <v>0</v>
      </c>
      <c r="Q583" s="168"/>
      <c r="R583" s="169">
        <f>SUM(R584:R587)</f>
        <v>0</v>
      </c>
      <c r="S583" s="168"/>
      <c r="T583" s="170">
        <f>SUM(T584:T587)</f>
        <v>0</v>
      </c>
      <c r="AR583" s="171" t="s">
        <v>220</v>
      </c>
      <c r="AT583" s="172" t="s">
        <v>75</v>
      </c>
      <c r="AU583" s="172" t="s">
        <v>84</v>
      </c>
      <c r="AY583" s="171" t="s">
        <v>189</v>
      </c>
      <c r="BK583" s="173">
        <f>SUM(BK584:BK587)</f>
        <v>0</v>
      </c>
    </row>
    <row r="584" spans="1:65" s="2" customFormat="1" ht="16.5" customHeight="1">
      <c r="A584" s="35"/>
      <c r="B584" s="36"/>
      <c r="C584" s="176" t="s">
        <v>2821</v>
      </c>
      <c r="D584" s="176" t="s">
        <v>191</v>
      </c>
      <c r="E584" s="177" t="s">
        <v>2822</v>
      </c>
      <c r="F584" s="178" t="s">
        <v>2823</v>
      </c>
      <c r="G584" s="179" t="s">
        <v>831</v>
      </c>
      <c r="H584" s="180">
        <v>1</v>
      </c>
      <c r="I584" s="181"/>
      <c r="J584" s="182">
        <f>ROUND(I584*H584,2)</f>
        <v>0</v>
      </c>
      <c r="K584" s="183"/>
      <c r="L584" s="40"/>
      <c r="M584" s="184" t="s">
        <v>19</v>
      </c>
      <c r="N584" s="185" t="s">
        <v>47</v>
      </c>
      <c r="O584" s="65"/>
      <c r="P584" s="186">
        <f>O584*H584</f>
        <v>0</v>
      </c>
      <c r="Q584" s="186">
        <v>0</v>
      </c>
      <c r="R584" s="186">
        <f>Q584*H584</f>
        <v>0</v>
      </c>
      <c r="S584" s="186">
        <v>0</v>
      </c>
      <c r="T584" s="187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188" t="s">
        <v>725</v>
      </c>
      <c r="AT584" s="188" t="s">
        <v>191</v>
      </c>
      <c r="AU584" s="188" t="s">
        <v>86</v>
      </c>
      <c r="AY584" s="18" t="s">
        <v>189</v>
      </c>
      <c r="BE584" s="189">
        <f>IF(N584="základní",J584,0)</f>
        <v>0</v>
      </c>
      <c r="BF584" s="189">
        <f>IF(N584="snížená",J584,0)</f>
        <v>0</v>
      </c>
      <c r="BG584" s="189">
        <f>IF(N584="zákl. přenesená",J584,0)</f>
        <v>0</v>
      </c>
      <c r="BH584" s="189">
        <f>IF(N584="sníž. přenesená",J584,0)</f>
        <v>0</v>
      </c>
      <c r="BI584" s="189">
        <f>IF(N584="nulová",J584,0)</f>
        <v>0</v>
      </c>
      <c r="BJ584" s="18" t="s">
        <v>84</v>
      </c>
      <c r="BK584" s="189">
        <f>ROUND(I584*H584,2)</f>
        <v>0</v>
      </c>
      <c r="BL584" s="18" t="s">
        <v>725</v>
      </c>
      <c r="BM584" s="188" t="s">
        <v>2824</v>
      </c>
    </row>
    <row r="585" spans="1:65" s="2" customFormat="1" ht="10.199999999999999">
      <c r="A585" s="35"/>
      <c r="B585" s="36"/>
      <c r="C585" s="37"/>
      <c r="D585" s="190" t="s">
        <v>197</v>
      </c>
      <c r="E585" s="37"/>
      <c r="F585" s="191" t="s">
        <v>2823</v>
      </c>
      <c r="G585" s="37"/>
      <c r="H585" s="37"/>
      <c r="I585" s="192"/>
      <c r="J585" s="37"/>
      <c r="K585" s="37"/>
      <c r="L585" s="40"/>
      <c r="M585" s="193"/>
      <c r="N585" s="194"/>
      <c r="O585" s="65"/>
      <c r="P585" s="65"/>
      <c r="Q585" s="65"/>
      <c r="R585" s="65"/>
      <c r="S585" s="65"/>
      <c r="T585" s="66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T585" s="18" t="s">
        <v>197</v>
      </c>
      <c r="AU585" s="18" t="s">
        <v>86</v>
      </c>
    </row>
    <row r="586" spans="1:65" s="2" customFormat="1" ht="10.199999999999999">
      <c r="A586" s="35"/>
      <c r="B586" s="36"/>
      <c r="C586" s="37"/>
      <c r="D586" s="195" t="s">
        <v>199</v>
      </c>
      <c r="E586" s="37"/>
      <c r="F586" s="196" t="s">
        <v>2825</v>
      </c>
      <c r="G586" s="37"/>
      <c r="H586" s="37"/>
      <c r="I586" s="192"/>
      <c r="J586" s="37"/>
      <c r="K586" s="37"/>
      <c r="L586" s="40"/>
      <c r="M586" s="193"/>
      <c r="N586" s="194"/>
      <c r="O586" s="65"/>
      <c r="P586" s="65"/>
      <c r="Q586" s="65"/>
      <c r="R586" s="65"/>
      <c r="S586" s="65"/>
      <c r="T586" s="66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199</v>
      </c>
      <c r="AU586" s="18" t="s">
        <v>86</v>
      </c>
    </row>
    <row r="587" spans="1:65" s="13" customFormat="1" ht="10.199999999999999">
      <c r="B587" s="197"/>
      <c r="C587" s="198"/>
      <c r="D587" s="190" t="s">
        <v>201</v>
      </c>
      <c r="E587" s="199" t="s">
        <v>19</v>
      </c>
      <c r="F587" s="200" t="s">
        <v>84</v>
      </c>
      <c r="G587" s="198"/>
      <c r="H587" s="201">
        <v>1</v>
      </c>
      <c r="I587" s="202"/>
      <c r="J587" s="198"/>
      <c r="K587" s="198"/>
      <c r="L587" s="203"/>
      <c r="M587" s="230"/>
      <c r="N587" s="231"/>
      <c r="O587" s="231"/>
      <c r="P587" s="231"/>
      <c r="Q587" s="231"/>
      <c r="R587" s="231"/>
      <c r="S587" s="231"/>
      <c r="T587" s="232"/>
      <c r="AT587" s="207" t="s">
        <v>201</v>
      </c>
      <c r="AU587" s="207" t="s">
        <v>86</v>
      </c>
      <c r="AV587" s="13" t="s">
        <v>86</v>
      </c>
      <c r="AW587" s="13" t="s">
        <v>37</v>
      </c>
      <c r="AX587" s="13" t="s">
        <v>84</v>
      </c>
      <c r="AY587" s="207" t="s">
        <v>189</v>
      </c>
    </row>
    <row r="588" spans="1:65" s="2" customFormat="1" ht="6.9" customHeight="1">
      <c r="A588" s="35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0"/>
      <c r="M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</row>
  </sheetData>
  <sheetProtection algorithmName="SHA-512" hashValue="u157hA/U7LjM0qu8Pt/f6Yr6Ywjb3kSoTEkyzygU/GKdC7ogllVtCIJCEHjsCEQKTytidcxTKjmFgANk/A0hIQ==" saltValue="FTlq7J1ClBMaNtDSNQyyBPe36yjV71Qk+UsF0IW/RB66mLWt9s5PTujhmlZs9x3U8Z7AgHXLsEuuYo0fjb5YLQ==" spinCount="100000" sheet="1" objects="1" scenarios="1" formatColumns="0" formatRows="0" autoFilter="0"/>
  <autoFilter ref="C94:K587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0" r:id="rId1"/>
    <hyperlink ref="F104" r:id="rId2"/>
    <hyperlink ref="F108" r:id="rId3"/>
    <hyperlink ref="F112" r:id="rId4"/>
    <hyperlink ref="F116" r:id="rId5"/>
    <hyperlink ref="F121" r:id="rId6"/>
    <hyperlink ref="F126" r:id="rId7"/>
    <hyperlink ref="F132" r:id="rId8"/>
    <hyperlink ref="F136" r:id="rId9"/>
    <hyperlink ref="F145" r:id="rId10"/>
    <hyperlink ref="F152" r:id="rId11"/>
    <hyperlink ref="F157" r:id="rId12"/>
    <hyperlink ref="F161" r:id="rId13"/>
    <hyperlink ref="F165" r:id="rId14"/>
    <hyperlink ref="F169" r:id="rId15"/>
    <hyperlink ref="F183" r:id="rId16"/>
    <hyperlink ref="F187" r:id="rId17"/>
    <hyperlink ref="F191" r:id="rId18"/>
    <hyperlink ref="F195" r:id="rId19"/>
    <hyperlink ref="F200" r:id="rId20"/>
    <hyperlink ref="F208" r:id="rId21"/>
    <hyperlink ref="F212" r:id="rId22"/>
    <hyperlink ref="F234" r:id="rId23"/>
    <hyperlink ref="F238" r:id="rId24"/>
    <hyperlink ref="F248" r:id="rId25"/>
    <hyperlink ref="F252" r:id="rId26"/>
    <hyperlink ref="F277" r:id="rId27"/>
    <hyperlink ref="F285" r:id="rId28"/>
    <hyperlink ref="F310" r:id="rId29"/>
    <hyperlink ref="F317" r:id="rId30"/>
    <hyperlink ref="F329" r:id="rId31"/>
    <hyperlink ref="F335" r:id="rId32"/>
    <hyperlink ref="F341" r:id="rId33"/>
    <hyperlink ref="F351" r:id="rId34"/>
    <hyperlink ref="F357" r:id="rId35"/>
    <hyperlink ref="F366" r:id="rId36"/>
    <hyperlink ref="F372" r:id="rId37"/>
    <hyperlink ref="F378" r:id="rId38"/>
    <hyperlink ref="F384" r:id="rId39"/>
    <hyperlink ref="F390" r:id="rId40"/>
    <hyperlink ref="F398" r:id="rId41"/>
    <hyperlink ref="F404" r:id="rId42"/>
    <hyperlink ref="F410" r:id="rId43"/>
    <hyperlink ref="F416" r:id="rId44"/>
    <hyperlink ref="F422" r:id="rId45"/>
    <hyperlink ref="F428" r:id="rId46"/>
    <hyperlink ref="F432" r:id="rId47"/>
    <hyperlink ref="F436" r:id="rId48"/>
    <hyperlink ref="F440" r:id="rId49"/>
    <hyperlink ref="F444" r:id="rId50"/>
    <hyperlink ref="F448" r:id="rId51"/>
    <hyperlink ref="F452" r:id="rId52"/>
    <hyperlink ref="F461" r:id="rId53"/>
    <hyperlink ref="F467" r:id="rId54"/>
    <hyperlink ref="F471" r:id="rId55"/>
    <hyperlink ref="F475" r:id="rId56"/>
    <hyperlink ref="F481" r:id="rId57"/>
    <hyperlink ref="F485" r:id="rId58"/>
    <hyperlink ref="F490" r:id="rId59"/>
    <hyperlink ref="F496" r:id="rId60"/>
    <hyperlink ref="F500" r:id="rId61"/>
    <hyperlink ref="F504" r:id="rId62"/>
    <hyperlink ref="F508" r:id="rId63"/>
    <hyperlink ref="F512" r:id="rId64"/>
    <hyperlink ref="F515" r:id="rId65"/>
    <hyperlink ref="F518" r:id="rId66"/>
    <hyperlink ref="F522" r:id="rId67"/>
    <hyperlink ref="F526" r:id="rId68"/>
    <hyperlink ref="F531" r:id="rId69"/>
    <hyperlink ref="F537" r:id="rId70"/>
    <hyperlink ref="F544" r:id="rId71"/>
    <hyperlink ref="F548" r:id="rId72"/>
    <hyperlink ref="F551" r:id="rId73"/>
    <hyperlink ref="F555" r:id="rId74"/>
    <hyperlink ref="F560" r:id="rId75"/>
    <hyperlink ref="F563" r:id="rId76"/>
    <hyperlink ref="F568" r:id="rId77"/>
    <hyperlink ref="F572" r:id="rId78"/>
    <hyperlink ref="F577" r:id="rId79"/>
    <hyperlink ref="F581" r:id="rId80"/>
    <hyperlink ref="F586" r:id="rId81"/>
  </hyperlinks>
  <pageMargins left="0.39374999999999999" right="0.39374999999999999" top="0.39374999999999999" bottom="0.39374999999999999" header="0" footer="0"/>
  <pageSetup paperSize="9" scale="88" fitToHeight="100" orientation="portrait" blackAndWhite="1" r:id="rId82"/>
  <headerFooter>
    <oddFooter>&amp;CStrana &amp;P z &amp;N</oddFooter>
  </headerFooter>
  <drawing r:id="rId8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117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</row>
    <row r="4" spans="1:4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</row>
    <row r="8" spans="1:4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80" t="s">
        <v>2826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ROUND(J90,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ROUND((SUM(BE90:BE312)),  2)</f>
        <v>0</v>
      </c>
      <c r="G33" s="35"/>
      <c r="H33" s="35"/>
      <c r="I33" s="120">
        <v>0.21</v>
      </c>
      <c r="J33" s="119">
        <f>ROUND(((SUM(BE90:BE312))*I33),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ROUND((SUM(BF90:BF312)),  2)</f>
        <v>0</v>
      </c>
      <c r="G34" s="35"/>
      <c r="H34" s="35"/>
      <c r="I34" s="120">
        <v>0.12</v>
      </c>
      <c r="J34" s="119">
        <f>ROUND(((SUM(BF90:BF312))*I34),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ROUND((SUM(BG90:BG312)),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ROUND((SUM(BH90:BH312)),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ROUND((SUM(BI90:BI312)),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02.2.3 - SO 02 - Stavební úprava vodojemu - Elektrické vystrojení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J91</f>
        <v>0</v>
      </c>
      <c r="K60" s="137"/>
      <c r="L60" s="141"/>
    </row>
    <row r="61" spans="1:47" s="10" customFormat="1" ht="19.95" customHeight="1">
      <c r="B61" s="142"/>
      <c r="C61" s="143"/>
      <c r="D61" s="144" t="s">
        <v>754</v>
      </c>
      <c r="E61" s="145"/>
      <c r="F61" s="145"/>
      <c r="G61" s="145"/>
      <c r="H61" s="145"/>
      <c r="I61" s="145"/>
      <c r="J61" s="146">
        <f>J92</f>
        <v>0</v>
      </c>
      <c r="K61" s="143"/>
      <c r="L61" s="147"/>
    </row>
    <row r="62" spans="1:47" s="10" customFormat="1" ht="19.95" customHeight="1">
      <c r="B62" s="142"/>
      <c r="C62" s="143"/>
      <c r="D62" s="144" t="s">
        <v>167</v>
      </c>
      <c r="E62" s="145"/>
      <c r="F62" s="145"/>
      <c r="G62" s="145"/>
      <c r="H62" s="145"/>
      <c r="I62" s="145"/>
      <c r="J62" s="146">
        <f>J97</f>
        <v>0</v>
      </c>
      <c r="K62" s="143"/>
      <c r="L62" s="147"/>
    </row>
    <row r="63" spans="1:47" s="10" customFormat="1" ht="19.95" customHeight="1">
      <c r="B63" s="142"/>
      <c r="C63" s="143"/>
      <c r="D63" s="144" t="s">
        <v>168</v>
      </c>
      <c r="E63" s="145"/>
      <c r="F63" s="145"/>
      <c r="G63" s="145"/>
      <c r="H63" s="145"/>
      <c r="I63" s="145"/>
      <c r="J63" s="146">
        <f>J111</f>
        <v>0</v>
      </c>
      <c r="K63" s="143"/>
      <c r="L63" s="147"/>
    </row>
    <row r="64" spans="1:47" s="9" customFormat="1" ht="24.9" customHeight="1">
      <c r="B64" s="136"/>
      <c r="C64" s="137"/>
      <c r="D64" s="138" t="s">
        <v>867</v>
      </c>
      <c r="E64" s="139"/>
      <c r="F64" s="139"/>
      <c r="G64" s="139"/>
      <c r="H64" s="139"/>
      <c r="I64" s="139"/>
      <c r="J64" s="140">
        <f>J115</f>
        <v>0</v>
      </c>
      <c r="K64" s="137"/>
      <c r="L64" s="141"/>
    </row>
    <row r="65" spans="1:31" s="10" customFormat="1" ht="19.95" customHeight="1">
      <c r="B65" s="142"/>
      <c r="C65" s="143"/>
      <c r="D65" s="144" t="s">
        <v>868</v>
      </c>
      <c r="E65" s="145"/>
      <c r="F65" s="145"/>
      <c r="G65" s="145"/>
      <c r="H65" s="145"/>
      <c r="I65" s="145"/>
      <c r="J65" s="146">
        <f>J116</f>
        <v>0</v>
      </c>
      <c r="K65" s="143"/>
      <c r="L65" s="147"/>
    </row>
    <row r="66" spans="1:31" s="10" customFormat="1" ht="19.95" customHeight="1">
      <c r="B66" s="142"/>
      <c r="C66" s="143"/>
      <c r="D66" s="144" t="s">
        <v>869</v>
      </c>
      <c r="E66" s="145"/>
      <c r="F66" s="145"/>
      <c r="G66" s="145"/>
      <c r="H66" s="145"/>
      <c r="I66" s="145"/>
      <c r="J66" s="146">
        <f>J218</f>
        <v>0</v>
      </c>
      <c r="K66" s="143"/>
      <c r="L66" s="147"/>
    </row>
    <row r="67" spans="1:31" s="9" customFormat="1" ht="24.9" customHeight="1">
      <c r="B67" s="136"/>
      <c r="C67" s="137"/>
      <c r="D67" s="138" t="s">
        <v>169</v>
      </c>
      <c r="E67" s="139"/>
      <c r="F67" s="139"/>
      <c r="G67" s="139"/>
      <c r="H67" s="139"/>
      <c r="I67" s="139"/>
      <c r="J67" s="140">
        <f>J301</f>
        <v>0</v>
      </c>
      <c r="K67" s="137"/>
      <c r="L67" s="141"/>
    </row>
    <row r="68" spans="1:31" s="10" customFormat="1" ht="19.95" customHeight="1">
      <c r="B68" s="142"/>
      <c r="C68" s="143"/>
      <c r="D68" s="144" t="s">
        <v>2827</v>
      </c>
      <c r="E68" s="145"/>
      <c r="F68" s="145"/>
      <c r="G68" s="145"/>
      <c r="H68" s="145"/>
      <c r="I68" s="145"/>
      <c r="J68" s="146">
        <f>J302</f>
        <v>0</v>
      </c>
      <c r="K68" s="143"/>
      <c r="L68" s="147"/>
    </row>
    <row r="69" spans="1:31" s="9" customFormat="1" ht="24.9" customHeight="1">
      <c r="B69" s="136"/>
      <c r="C69" s="137"/>
      <c r="D69" s="138" t="s">
        <v>171</v>
      </c>
      <c r="E69" s="139"/>
      <c r="F69" s="139"/>
      <c r="G69" s="139"/>
      <c r="H69" s="139"/>
      <c r="I69" s="139"/>
      <c r="J69" s="140">
        <f>J307</f>
        <v>0</v>
      </c>
      <c r="K69" s="137"/>
      <c r="L69" s="141"/>
    </row>
    <row r="70" spans="1:31" s="10" customFormat="1" ht="19.95" customHeight="1">
      <c r="B70" s="142"/>
      <c r="C70" s="143"/>
      <c r="D70" s="144" t="s">
        <v>172</v>
      </c>
      <c r="E70" s="145"/>
      <c r="F70" s="145"/>
      <c r="G70" s="145"/>
      <c r="H70" s="145"/>
      <c r="I70" s="145"/>
      <c r="J70" s="146">
        <f>J308</f>
        <v>0</v>
      </c>
      <c r="K70" s="143"/>
      <c r="L70" s="147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" customHeight="1">
      <c r="A77" s="35"/>
      <c r="B77" s="36"/>
      <c r="C77" s="24" t="s">
        <v>174</v>
      </c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85" t="str">
        <f>E7</f>
        <v>Vodovod Tošovice II. Etapa</v>
      </c>
      <c r="F80" s="386"/>
      <c r="G80" s="386"/>
      <c r="H80" s="386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141</v>
      </c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30" customHeight="1">
      <c r="A82" s="35"/>
      <c r="B82" s="36"/>
      <c r="C82" s="37"/>
      <c r="D82" s="37"/>
      <c r="E82" s="342" t="str">
        <f>E9</f>
        <v>02.2.3 - SO 02 - Stavební úprava vodojemu - Elektrické vystrojení</v>
      </c>
      <c r="F82" s="387"/>
      <c r="G82" s="387"/>
      <c r="H82" s="38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>Odry</v>
      </c>
      <c r="G84" s="37"/>
      <c r="H84" s="37"/>
      <c r="I84" s="30" t="s">
        <v>23</v>
      </c>
      <c r="J84" s="60" t="str">
        <f>IF(J12="","",J12)</f>
        <v>5. 5. 2025</v>
      </c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15" customHeight="1">
      <c r="A86" s="35"/>
      <c r="B86" s="36"/>
      <c r="C86" s="30" t="s">
        <v>25</v>
      </c>
      <c r="D86" s="37"/>
      <c r="E86" s="37"/>
      <c r="F86" s="28" t="str">
        <f>E15</f>
        <v>Město Odry</v>
      </c>
      <c r="G86" s="37"/>
      <c r="H86" s="37"/>
      <c r="I86" s="30" t="s">
        <v>33</v>
      </c>
      <c r="J86" s="33" t="str">
        <f>E21</f>
        <v>Hydroelko, s.r.o.</v>
      </c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15" customHeight="1">
      <c r="A87" s="35"/>
      <c r="B87" s="36"/>
      <c r="C87" s="30" t="s">
        <v>31</v>
      </c>
      <c r="D87" s="37"/>
      <c r="E87" s="37"/>
      <c r="F87" s="28" t="str">
        <f>IF(E18="","",E18)</f>
        <v>Vyplň údaj</v>
      </c>
      <c r="G87" s="37"/>
      <c r="H87" s="37"/>
      <c r="I87" s="30" t="s">
        <v>38</v>
      </c>
      <c r="J87" s="33" t="str">
        <f>E24</f>
        <v xml:space="preserve"> </v>
      </c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8"/>
      <c r="B89" s="149"/>
      <c r="C89" s="150" t="s">
        <v>175</v>
      </c>
      <c r="D89" s="151" t="s">
        <v>61</v>
      </c>
      <c r="E89" s="151" t="s">
        <v>57</v>
      </c>
      <c r="F89" s="151" t="s">
        <v>58</v>
      </c>
      <c r="G89" s="151" t="s">
        <v>176</v>
      </c>
      <c r="H89" s="151" t="s">
        <v>177</v>
      </c>
      <c r="I89" s="151" t="s">
        <v>178</v>
      </c>
      <c r="J89" s="152" t="s">
        <v>160</v>
      </c>
      <c r="K89" s="153" t="s">
        <v>179</v>
      </c>
      <c r="L89" s="154"/>
      <c r="M89" s="69" t="s">
        <v>19</v>
      </c>
      <c r="N89" s="70" t="s">
        <v>46</v>
      </c>
      <c r="O89" s="70" t="s">
        <v>180</v>
      </c>
      <c r="P89" s="70" t="s">
        <v>181</v>
      </c>
      <c r="Q89" s="70" t="s">
        <v>182</v>
      </c>
      <c r="R89" s="70" t="s">
        <v>183</v>
      </c>
      <c r="S89" s="70" t="s">
        <v>184</v>
      </c>
      <c r="T89" s="71" t="s">
        <v>185</v>
      </c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65" s="2" customFormat="1" ht="22.8" customHeight="1">
      <c r="A90" s="35"/>
      <c r="B90" s="36"/>
      <c r="C90" s="76" t="s">
        <v>186</v>
      </c>
      <c r="D90" s="37"/>
      <c r="E90" s="37"/>
      <c r="F90" s="37"/>
      <c r="G90" s="37"/>
      <c r="H90" s="37"/>
      <c r="I90" s="37"/>
      <c r="J90" s="155">
        <f>BK90</f>
        <v>0</v>
      </c>
      <c r="K90" s="37"/>
      <c r="L90" s="40"/>
      <c r="M90" s="72"/>
      <c r="N90" s="156"/>
      <c r="O90" s="73"/>
      <c r="P90" s="157">
        <f>P91+P115+P301+P307</f>
        <v>0</v>
      </c>
      <c r="Q90" s="73"/>
      <c r="R90" s="157">
        <f>R91+R115+R301+R307</f>
        <v>4.2304099999999997E-2</v>
      </c>
      <c r="S90" s="73"/>
      <c r="T90" s="158">
        <f>T91+T115+T301+T307</f>
        <v>2.7299999999999998E-3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75</v>
      </c>
      <c r="AU90" s="18" t="s">
        <v>161</v>
      </c>
      <c r="BK90" s="159">
        <f>BK91+BK115+BK301+BK307</f>
        <v>0</v>
      </c>
    </row>
    <row r="91" spans="1:65" s="12" customFormat="1" ht="25.95" customHeight="1">
      <c r="B91" s="160"/>
      <c r="C91" s="161"/>
      <c r="D91" s="162" t="s">
        <v>75</v>
      </c>
      <c r="E91" s="163" t="s">
        <v>187</v>
      </c>
      <c r="F91" s="163" t="s">
        <v>188</v>
      </c>
      <c r="G91" s="161"/>
      <c r="H91" s="161"/>
      <c r="I91" s="164"/>
      <c r="J91" s="165">
        <f>BK91</f>
        <v>0</v>
      </c>
      <c r="K91" s="161"/>
      <c r="L91" s="166"/>
      <c r="M91" s="167"/>
      <c r="N91" s="168"/>
      <c r="O91" s="168"/>
      <c r="P91" s="169">
        <f>P92+P97+P111</f>
        <v>0</v>
      </c>
      <c r="Q91" s="168"/>
      <c r="R91" s="169">
        <f>R92+R97+R111</f>
        <v>9.8800000000000016E-4</v>
      </c>
      <c r="S91" s="168"/>
      <c r="T91" s="170">
        <f>T92+T97+T111</f>
        <v>2.7299999999999998E-3</v>
      </c>
      <c r="AR91" s="171" t="s">
        <v>84</v>
      </c>
      <c r="AT91" s="172" t="s">
        <v>75</v>
      </c>
      <c r="AU91" s="172" t="s">
        <v>76</v>
      </c>
      <c r="AY91" s="171" t="s">
        <v>189</v>
      </c>
      <c r="BK91" s="173">
        <f>BK92+BK97+BK111</f>
        <v>0</v>
      </c>
    </row>
    <row r="92" spans="1:65" s="12" customFormat="1" ht="22.8" customHeight="1">
      <c r="B92" s="160"/>
      <c r="C92" s="161"/>
      <c r="D92" s="162" t="s">
        <v>75</v>
      </c>
      <c r="E92" s="174" t="s">
        <v>249</v>
      </c>
      <c r="F92" s="174" t="s">
        <v>799</v>
      </c>
      <c r="G92" s="161"/>
      <c r="H92" s="161"/>
      <c r="I92" s="164"/>
      <c r="J92" s="175">
        <f>BK92</f>
        <v>0</v>
      </c>
      <c r="K92" s="161"/>
      <c r="L92" s="166"/>
      <c r="M92" s="167"/>
      <c r="N92" s="168"/>
      <c r="O92" s="168"/>
      <c r="P92" s="169">
        <f>SUM(P93:P96)</f>
        <v>0</v>
      </c>
      <c r="Q92" s="168"/>
      <c r="R92" s="169">
        <f>SUM(R93:R96)</f>
        <v>9.8800000000000016E-4</v>
      </c>
      <c r="S92" s="168"/>
      <c r="T92" s="170">
        <f>SUM(T93:T96)</f>
        <v>2.7299999999999998E-3</v>
      </c>
      <c r="AR92" s="171" t="s">
        <v>84</v>
      </c>
      <c r="AT92" s="172" t="s">
        <v>75</v>
      </c>
      <c r="AU92" s="172" t="s">
        <v>84</v>
      </c>
      <c r="AY92" s="171" t="s">
        <v>189</v>
      </c>
      <c r="BK92" s="173">
        <f>SUM(BK93:BK96)</f>
        <v>0</v>
      </c>
    </row>
    <row r="93" spans="1:65" s="2" customFormat="1" ht="24.15" customHeight="1">
      <c r="A93" s="35"/>
      <c r="B93" s="36"/>
      <c r="C93" s="176" t="s">
        <v>84</v>
      </c>
      <c r="D93" s="176" t="s">
        <v>191</v>
      </c>
      <c r="E93" s="177" t="s">
        <v>2828</v>
      </c>
      <c r="F93" s="178" t="s">
        <v>2829</v>
      </c>
      <c r="G93" s="179" t="s">
        <v>210</v>
      </c>
      <c r="H93" s="180">
        <v>1.3</v>
      </c>
      <c r="I93" s="181"/>
      <c r="J93" s="182">
        <f>ROUND(I93*H93,2)</f>
        <v>0</v>
      </c>
      <c r="K93" s="183"/>
      <c r="L93" s="40"/>
      <c r="M93" s="184" t="s">
        <v>19</v>
      </c>
      <c r="N93" s="185" t="s">
        <v>47</v>
      </c>
      <c r="O93" s="65"/>
      <c r="P93" s="186">
        <f>O93*H93</f>
        <v>0</v>
      </c>
      <c r="Q93" s="186">
        <v>7.6000000000000004E-4</v>
      </c>
      <c r="R93" s="186">
        <f>Q93*H93</f>
        <v>9.8800000000000016E-4</v>
      </c>
      <c r="S93" s="186">
        <v>2.0999999999999999E-3</v>
      </c>
      <c r="T93" s="187">
        <f>S93*H93</f>
        <v>2.7299999999999998E-3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8" t="s">
        <v>195</v>
      </c>
      <c r="AT93" s="188" t="s">
        <v>191</v>
      </c>
      <c r="AU93" s="188" t="s">
        <v>86</v>
      </c>
      <c r="AY93" s="18" t="s">
        <v>189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8" t="s">
        <v>84</v>
      </c>
      <c r="BK93" s="189">
        <f>ROUND(I93*H93,2)</f>
        <v>0</v>
      </c>
      <c r="BL93" s="18" t="s">
        <v>195</v>
      </c>
      <c r="BM93" s="188" t="s">
        <v>2830</v>
      </c>
    </row>
    <row r="94" spans="1:65" s="2" customFormat="1" ht="28.8">
      <c r="A94" s="35"/>
      <c r="B94" s="36"/>
      <c r="C94" s="37"/>
      <c r="D94" s="190" t="s">
        <v>197</v>
      </c>
      <c r="E94" s="37"/>
      <c r="F94" s="191" t="s">
        <v>2831</v>
      </c>
      <c r="G94" s="37"/>
      <c r="H94" s="37"/>
      <c r="I94" s="192"/>
      <c r="J94" s="37"/>
      <c r="K94" s="37"/>
      <c r="L94" s="40"/>
      <c r="M94" s="193"/>
      <c r="N94" s="194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197</v>
      </c>
      <c r="AU94" s="18" t="s">
        <v>86</v>
      </c>
    </row>
    <row r="95" spans="1:65" s="2" customFormat="1" ht="10.199999999999999">
      <c r="A95" s="35"/>
      <c r="B95" s="36"/>
      <c r="C95" s="37"/>
      <c r="D95" s="195" t="s">
        <v>199</v>
      </c>
      <c r="E95" s="37"/>
      <c r="F95" s="196" t="s">
        <v>2832</v>
      </c>
      <c r="G95" s="37"/>
      <c r="H95" s="37"/>
      <c r="I95" s="192"/>
      <c r="J95" s="37"/>
      <c r="K95" s="37"/>
      <c r="L95" s="40"/>
      <c r="M95" s="193"/>
      <c r="N95" s="194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199</v>
      </c>
      <c r="AU95" s="18" t="s">
        <v>86</v>
      </c>
    </row>
    <row r="96" spans="1:65" s="13" customFormat="1" ht="10.199999999999999">
      <c r="B96" s="197"/>
      <c r="C96" s="198"/>
      <c r="D96" s="190" t="s">
        <v>201</v>
      </c>
      <c r="E96" s="199" t="s">
        <v>19</v>
      </c>
      <c r="F96" s="200" t="s">
        <v>2833</v>
      </c>
      <c r="G96" s="198"/>
      <c r="H96" s="201">
        <v>1.3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201</v>
      </c>
      <c r="AU96" s="207" t="s">
        <v>86</v>
      </c>
      <c r="AV96" s="13" t="s">
        <v>86</v>
      </c>
      <c r="AW96" s="13" t="s">
        <v>37</v>
      </c>
      <c r="AX96" s="13" t="s">
        <v>84</v>
      </c>
      <c r="AY96" s="207" t="s">
        <v>189</v>
      </c>
    </row>
    <row r="97" spans="1:65" s="12" customFormat="1" ht="22.8" customHeight="1">
      <c r="B97" s="160"/>
      <c r="C97" s="161"/>
      <c r="D97" s="162" t="s">
        <v>75</v>
      </c>
      <c r="E97" s="174" t="s">
        <v>675</v>
      </c>
      <c r="F97" s="174" t="s">
        <v>676</v>
      </c>
      <c r="G97" s="161"/>
      <c r="H97" s="161"/>
      <c r="I97" s="164"/>
      <c r="J97" s="175">
        <f>BK97</f>
        <v>0</v>
      </c>
      <c r="K97" s="161"/>
      <c r="L97" s="166"/>
      <c r="M97" s="167"/>
      <c r="N97" s="168"/>
      <c r="O97" s="168"/>
      <c r="P97" s="169">
        <f>SUM(P98:P110)</f>
        <v>0</v>
      </c>
      <c r="Q97" s="168"/>
      <c r="R97" s="169">
        <f>SUM(R98:R110)</f>
        <v>0</v>
      </c>
      <c r="S97" s="168"/>
      <c r="T97" s="170">
        <f>SUM(T98:T110)</f>
        <v>0</v>
      </c>
      <c r="AR97" s="171" t="s">
        <v>84</v>
      </c>
      <c r="AT97" s="172" t="s">
        <v>75</v>
      </c>
      <c r="AU97" s="172" t="s">
        <v>84</v>
      </c>
      <c r="AY97" s="171" t="s">
        <v>189</v>
      </c>
      <c r="BK97" s="173">
        <f>SUM(BK98:BK110)</f>
        <v>0</v>
      </c>
    </row>
    <row r="98" spans="1:65" s="2" customFormat="1" ht="24.15" customHeight="1">
      <c r="A98" s="35"/>
      <c r="B98" s="36"/>
      <c r="C98" s="176" t="s">
        <v>86</v>
      </c>
      <c r="D98" s="176" t="s">
        <v>191</v>
      </c>
      <c r="E98" s="177" t="s">
        <v>2200</v>
      </c>
      <c r="F98" s="178" t="s">
        <v>2201</v>
      </c>
      <c r="G98" s="179" t="s">
        <v>336</v>
      </c>
      <c r="H98" s="180">
        <v>3.0000000000000001E-3</v>
      </c>
      <c r="I98" s="181"/>
      <c r="J98" s="182">
        <f>ROUND(I98*H98,2)</f>
        <v>0</v>
      </c>
      <c r="K98" s="183"/>
      <c r="L98" s="40"/>
      <c r="M98" s="184" t="s">
        <v>19</v>
      </c>
      <c r="N98" s="185" t="s">
        <v>47</v>
      </c>
      <c r="O98" s="65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8" t="s">
        <v>195</v>
      </c>
      <c r="AT98" s="188" t="s">
        <v>191</v>
      </c>
      <c r="AU98" s="188" t="s">
        <v>86</v>
      </c>
      <c r="AY98" s="18" t="s">
        <v>189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8" t="s">
        <v>84</v>
      </c>
      <c r="BK98" s="189">
        <f>ROUND(I98*H98,2)</f>
        <v>0</v>
      </c>
      <c r="BL98" s="18" t="s">
        <v>195</v>
      </c>
      <c r="BM98" s="188" t="s">
        <v>2834</v>
      </c>
    </row>
    <row r="99" spans="1:65" s="2" customFormat="1" ht="28.8">
      <c r="A99" s="35"/>
      <c r="B99" s="36"/>
      <c r="C99" s="37"/>
      <c r="D99" s="190" t="s">
        <v>197</v>
      </c>
      <c r="E99" s="37"/>
      <c r="F99" s="191" t="s">
        <v>2203</v>
      </c>
      <c r="G99" s="37"/>
      <c r="H99" s="37"/>
      <c r="I99" s="192"/>
      <c r="J99" s="37"/>
      <c r="K99" s="37"/>
      <c r="L99" s="40"/>
      <c r="M99" s="193"/>
      <c r="N99" s="194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197</v>
      </c>
      <c r="AU99" s="18" t="s">
        <v>86</v>
      </c>
    </row>
    <row r="100" spans="1:65" s="2" customFormat="1" ht="10.199999999999999">
      <c r="A100" s="35"/>
      <c r="B100" s="36"/>
      <c r="C100" s="37"/>
      <c r="D100" s="195" t="s">
        <v>199</v>
      </c>
      <c r="E100" s="37"/>
      <c r="F100" s="196" t="s">
        <v>2204</v>
      </c>
      <c r="G100" s="37"/>
      <c r="H100" s="37"/>
      <c r="I100" s="192"/>
      <c r="J100" s="37"/>
      <c r="K100" s="37"/>
      <c r="L100" s="40"/>
      <c r="M100" s="193"/>
      <c r="N100" s="194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199</v>
      </c>
      <c r="AU100" s="18" t="s">
        <v>86</v>
      </c>
    </row>
    <row r="101" spans="1:65" s="2" customFormat="1" ht="24.15" customHeight="1">
      <c r="A101" s="35"/>
      <c r="B101" s="36"/>
      <c r="C101" s="176" t="s">
        <v>207</v>
      </c>
      <c r="D101" s="176" t="s">
        <v>191</v>
      </c>
      <c r="E101" s="177" t="s">
        <v>678</v>
      </c>
      <c r="F101" s="178" t="s">
        <v>679</v>
      </c>
      <c r="G101" s="179" t="s">
        <v>336</v>
      </c>
      <c r="H101" s="180">
        <v>3.0000000000000001E-3</v>
      </c>
      <c r="I101" s="181"/>
      <c r="J101" s="182">
        <f>ROUND(I101*H101,2)</f>
        <v>0</v>
      </c>
      <c r="K101" s="183"/>
      <c r="L101" s="40"/>
      <c r="M101" s="184" t="s">
        <v>19</v>
      </c>
      <c r="N101" s="185" t="s">
        <v>47</v>
      </c>
      <c r="O101" s="65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8" t="s">
        <v>195</v>
      </c>
      <c r="AT101" s="188" t="s">
        <v>191</v>
      </c>
      <c r="AU101" s="188" t="s">
        <v>86</v>
      </c>
      <c r="AY101" s="18" t="s">
        <v>189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8" t="s">
        <v>84</v>
      </c>
      <c r="BK101" s="189">
        <f>ROUND(I101*H101,2)</f>
        <v>0</v>
      </c>
      <c r="BL101" s="18" t="s">
        <v>195</v>
      </c>
      <c r="BM101" s="188" t="s">
        <v>2835</v>
      </c>
    </row>
    <row r="102" spans="1:65" s="2" customFormat="1" ht="19.2">
      <c r="A102" s="35"/>
      <c r="B102" s="36"/>
      <c r="C102" s="37"/>
      <c r="D102" s="190" t="s">
        <v>197</v>
      </c>
      <c r="E102" s="37"/>
      <c r="F102" s="191" t="s">
        <v>681</v>
      </c>
      <c r="G102" s="37"/>
      <c r="H102" s="37"/>
      <c r="I102" s="192"/>
      <c r="J102" s="37"/>
      <c r="K102" s="37"/>
      <c r="L102" s="40"/>
      <c r="M102" s="193"/>
      <c r="N102" s="194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197</v>
      </c>
      <c r="AU102" s="18" t="s">
        <v>86</v>
      </c>
    </row>
    <row r="103" spans="1:65" s="2" customFormat="1" ht="10.199999999999999">
      <c r="A103" s="35"/>
      <c r="B103" s="36"/>
      <c r="C103" s="37"/>
      <c r="D103" s="195" t="s">
        <v>199</v>
      </c>
      <c r="E103" s="37"/>
      <c r="F103" s="196" t="s">
        <v>682</v>
      </c>
      <c r="G103" s="37"/>
      <c r="H103" s="37"/>
      <c r="I103" s="192"/>
      <c r="J103" s="37"/>
      <c r="K103" s="37"/>
      <c r="L103" s="40"/>
      <c r="M103" s="193"/>
      <c r="N103" s="19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199</v>
      </c>
      <c r="AU103" s="18" t="s">
        <v>86</v>
      </c>
    </row>
    <row r="104" spans="1:65" s="2" customFormat="1" ht="24.15" customHeight="1">
      <c r="A104" s="35"/>
      <c r="B104" s="36"/>
      <c r="C104" s="176" t="s">
        <v>195</v>
      </c>
      <c r="D104" s="176" t="s">
        <v>191</v>
      </c>
      <c r="E104" s="177" t="s">
        <v>684</v>
      </c>
      <c r="F104" s="178" t="s">
        <v>685</v>
      </c>
      <c r="G104" s="179" t="s">
        <v>336</v>
      </c>
      <c r="H104" s="180">
        <v>0.13500000000000001</v>
      </c>
      <c r="I104" s="181"/>
      <c r="J104" s="182">
        <f>ROUND(I104*H104,2)</f>
        <v>0</v>
      </c>
      <c r="K104" s="183"/>
      <c r="L104" s="40"/>
      <c r="M104" s="184" t="s">
        <v>19</v>
      </c>
      <c r="N104" s="185" t="s">
        <v>47</v>
      </c>
      <c r="O104" s="65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8" t="s">
        <v>195</v>
      </c>
      <c r="AT104" s="188" t="s">
        <v>191</v>
      </c>
      <c r="AU104" s="188" t="s">
        <v>86</v>
      </c>
      <c r="AY104" s="18" t="s">
        <v>189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8" t="s">
        <v>84</v>
      </c>
      <c r="BK104" s="189">
        <f>ROUND(I104*H104,2)</f>
        <v>0</v>
      </c>
      <c r="BL104" s="18" t="s">
        <v>195</v>
      </c>
      <c r="BM104" s="188" t="s">
        <v>2836</v>
      </c>
    </row>
    <row r="105" spans="1:65" s="2" customFormat="1" ht="28.8">
      <c r="A105" s="35"/>
      <c r="B105" s="36"/>
      <c r="C105" s="37"/>
      <c r="D105" s="190" t="s">
        <v>197</v>
      </c>
      <c r="E105" s="37"/>
      <c r="F105" s="191" t="s">
        <v>687</v>
      </c>
      <c r="G105" s="37"/>
      <c r="H105" s="37"/>
      <c r="I105" s="192"/>
      <c r="J105" s="37"/>
      <c r="K105" s="37"/>
      <c r="L105" s="40"/>
      <c r="M105" s="193"/>
      <c r="N105" s="19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197</v>
      </c>
      <c r="AU105" s="18" t="s">
        <v>86</v>
      </c>
    </row>
    <row r="106" spans="1:65" s="2" customFormat="1" ht="10.199999999999999">
      <c r="A106" s="35"/>
      <c r="B106" s="36"/>
      <c r="C106" s="37"/>
      <c r="D106" s="195" t="s">
        <v>199</v>
      </c>
      <c r="E106" s="37"/>
      <c r="F106" s="196" t="s">
        <v>688</v>
      </c>
      <c r="G106" s="37"/>
      <c r="H106" s="37"/>
      <c r="I106" s="192"/>
      <c r="J106" s="37"/>
      <c r="K106" s="37"/>
      <c r="L106" s="40"/>
      <c r="M106" s="193"/>
      <c r="N106" s="194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199</v>
      </c>
      <c r="AU106" s="18" t="s">
        <v>86</v>
      </c>
    </row>
    <row r="107" spans="1:65" s="13" customFormat="1" ht="10.199999999999999">
      <c r="B107" s="197"/>
      <c r="C107" s="198"/>
      <c r="D107" s="190" t="s">
        <v>201</v>
      </c>
      <c r="E107" s="198"/>
      <c r="F107" s="200" t="s">
        <v>2837</v>
      </c>
      <c r="G107" s="198"/>
      <c r="H107" s="201">
        <v>0.13500000000000001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201</v>
      </c>
      <c r="AU107" s="207" t="s">
        <v>86</v>
      </c>
      <c r="AV107" s="13" t="s">
        <v>86</v>
      </c>
      <c r="AW107" s="13" t="s">
        <v>4</v>
      </c>
      <c r="AX107" s="13" t="s">
        <v>84</v>
      </c>
      <c r="AY107" s="207" t="s">
        <v>189</v>
      </c>
    </row>
    <row r="108" spans="1:65" s="2" customFormat="1" ht="33" customHeight="1">
      <c r="A108" s="35"/>
      <c r="B108" s="36"/>
      <c r="C108" s="176" t="s">
        <v>220</v>
      </c>
      <c r="D108" s="176" t="s">
        <v>191</v>
      </c>
      <c r="E108" s="177" t="s">
        <v>2208</v>
      </c>
      <c r="F108" s="178" t="s">
        <v>2209</v>
      </c>
      <c r="G108" s="179" t="s">
        <v>336</v>
      </c>
      <c r="H108" s="180">
        <v>3.0000000000000001E-3</v>
      </c>
      <c r="I108" s="181"/>
      <c r="J108" s="182">
        <f>ROUND(I108*H108,2)</f>
        <v>0</v>
      </c>
      <c r="K108" s="183"/>
      <c r="L108" s="40"/>
      <c r="M108" s="184" t="s">
        <v>19</v>
      </c>
      <c r="N108" s="185" t="s">
        <v>47</v>
      </c>
      <c r="O108" s="65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8" t="s">
        <v>195</v>
      </c>
      <c r="AT108" s="188" t="s">
        <v>191</v>
      </c>
      <c r="AU108" s="188" t="s">
        <v>86</v>
      </c>
      <c r="AY108" s="18" t="s">
        <v>189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8" t="s">
        <v>84</v>
      </c>
      <c r="BK108" s="189">
        <f>ROUND(I108*H108,2)</f>
        <v>0</v>
      </c>
      <c r="BL108" s="18" t="s">
        <v>195</v>
      </c>
      <c r="BM108" s="188" t="s">
        <v>2838</v>
      </c>
    </row>
    <row r="109" spans="1:65" s="2" customFormat="1" ht="28.8">
      <c r="A109" s="35"/>
      <c r="B109" s="36"/>
      <c r="C109" s="37"/>
      <c r="D109" s="190" t="s">
        <v>197</v>
      </c>
      <c r="E109" s="37"/>
      <c r="F109" s="191" t="s">
        <v>2211</v>
      </c>
      <c r="G109" s="37"/>
      <c r="H109" s="37"/>
      <c r="I109" s="192"/>
      <c r="J109" s="37"/>
      <c r="K109" s="37"/>
      <c r="L109" s="40"/>
      <c r="M109" s="193"/>
      <c r="N109" s="19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197</v>
      </c>
      <c r="AU109" s="18" t="s">
        <v>86</v>
      </c>
    </row>
    <row r="110" spans="1:65" s="2" customFormat="1" ht="10.199999999999999">
      <c r="A110" s="35"/>
      <c r="B110" s="36"/>
      <c r="C110" s="37"/>
      <c r="D110" s="195" t="s">
        <v>199</v>
      </c>
      <c r="E110" s="37"/>
      <c r="F110" s="196" t="s">
        <v>2212</v>
      </c>
      <c r="G110" s="37"/>
      <c r="H110" s="37"/>
      <c r="I110" s="192"/>
      <c r="J110" s="37"/>
      <c r="K110" s="37"/>
      <c r="L110" s="40"/>
      <c r="M110" s="193"/>
      <c r="N110" s="194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199</v>
      </c>
      <c r="AU110" s="18" t="s">
        <v>86</v>
      </c>
    </row>
    <row r="111" spans="1:65" s="12" customFormat="1" ht="22.8" customHeight="1">
      <c r="B111" s="160"/>
      <c r="C111" s="161"/>
      <c r="D111" s="162" t="s">
        <v>75</v>
      </c>
      <c r="E111" s="174" t="s">
        <v>696</v>
      </c>
      <c r="F111" s="174" t="s">
        <v>697</v>
      </c>
      <c r="G111" s="161"/>
      <c r="H111" s="161"/>
      <c r="I111" s="164"/>
      <c r="J111" s="175">
        <f>BK111</f>
        <v>0</v>
      </c>
      <c r="K111" s="161"/>
      <c r="L111" s="166"/>
      <c r="M111" s="167"/>
      <c r="N111" s="168"/>
      <c r="O111" s="168"/>
      <c r="P111" s="169">
        <f>SUM(P112:P114)</f>
        <v>0</v>
      </c>
      <c r="Q111" s="168"/>
      <c r="R111" s="169">
        <f>SUM(R112:R114)</f>
        <v>0</v>
      </c>
      <c r="S111" s="168"/>
      <c r="T111" s="170">
        <f>SUM(T112:T114)</f>
        <v>0</v>
      </c>
      <c r="AR111" s="171" t="s">
        <v>84</v>
      </c>
      <c r="AT111" s="172" t="s">
        <v>75</v>
      </c>
      <c r="AU111" s="172" t="s">
        <v>84</v>
      </c>
      <c r="AY111" s="171" t="s">
        <v>189</v>
      </c>
      <c r="BK111" s="173">
        <f>SUM(BK112:BK114)</f>
        <v>0</v>
      </c>
    </row>
    <row r="112" spans="1:65" s="2" customFormat="1" ht="16.5" customHeight="1">
      <c r="A112" s="35"/>
      <c r="B112" s="36"/>
      <c r="C112" s="176" t="s">
        <v>227</v>
      </c>
      <c r="D112" s="176" t="s">
        <v>191</v>
      </c>
      <c r="E112" s="177" t="s">
        <v>2213</v>
      </c>
      <c r="F112" s="178" t="s">
        <v>2214</v>
      </c>
      <c r="G112" s="179" t="s">
        <v>336</v>
      </c>
      <c r="H112" s="180">
        <v>1E-3</v>
      </c>
      <c r="I112" s="181"/>
      <c r="J112" s="182">
        <f>ROUND(I112*H112,2)</f>
        <v>0</v>
      </c>
      <c r="K112" s="183"/>
      <c r="L112" s="40"/>
      <c r="M112" s="184" t="s">
        <v>19</v>
      </c>
      <c r="N112" s="185" t="s">
        <v>47</v>
      </c>
      <c r="O112" s="65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8" t="s">
        <v>195</v>
      </c>
      <c r="AT112" s="188" t="s">
        <v>191</v>
      </c>
      <c r="AU112" s="188" t="s">
        <v>86</v>
      </c>
      <c r="AY112" s="18" t="s">
        <v>189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8" t="s">
        <v>84</v>
      </c>
      <c r="BK112" s="189">
        <f>ROUND(I112*H112,2)</f>
        <v>0</v>
      </c>
      <c r="BL112" s="18" t="s">
        <v>195</v>
      </c>
      <c r="BM112" s="188" t="s">
        <v>2839</v>
      </c>
    </row>
    <row r="113" spans="1:65" s="2" customFormat="1" ht="38.4">
      <c r="A113" s="35"/>
      <c r="B113" s="36"/>
      <c r="C113" s="37"/>
      <c r="D113" s="190" t="s">
        <v>197</v>
      </c>
      <c r="E113" s="37"/>
      <c r="F113" s="191" t="s">
        <v>2216</v>
      </c>
      <c r="G113" s="37"/>
      <c r="H113" s="37"/>
      <c r="I113" s="192"/>
      <c r="J113" s="37"/>
      <c r="K113" s="37"/>
      <c r="L113" s="40"/>
      <c r="M113" s="193"/>
      <c r="N113" s="194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197</v>
      </c>
      <c r="AU113" s="18" t="s">
        <v>86</v>
      </c>
    </row>
    <row r="114" spans="1:65" s="2" customFormat="1" ht="10.199999999999999">
      <c r="A114" s="35"/>
      <c r="B114" s="36"/>
      <c r="C114" s="37"/>
      <c r="D114" s="195" t="s">
        <v>199</v>
      </c>
      <c r="E114" s="37"/>
      <c r="F114" s="196" t="s">
        <v>2217</v>
      </c>
      <c r="G114" s="37"/>
      <c r="H114" s="37"/>
      <c r="I114" s="192"/>
      <c r="J114" s="37"/>
      <c r="K114" s="37"/>
      <c r="L114" s="40"/>
      <c r="M114" s="193"/>
      <c r="N114" s="19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199</v>
      </c>
      <c r="AU114" s="18" t="s">
        <v>86</v>
      </c>
    </row>
    <row r="115" spans="1:65" s="12" customFormat="1" ht="25.95" customHeight="1">
      <c r="B115" s="160"/>
      <c r="C115" s="161"/>
      <c r="D115" s="162" t="s">
        <v>75</v>
      </c>
      <c r="E115" s="163" t="s">
        <v>969</v>
      </c>
      <c r="F115" s="163" t="s">
        <v>970</v>
      </c>
      <c r="G115" s="161"/>
      <c r="H115" s="161"/>
      <c r="I115" s="164"/>
      <c r="J115" s="165">
        <f>BK115</f>
        <v>0</v>
      </c>
      <c r="K115" s="161"/>
      <c r="L115" s="166"/>
      <c r="M115" s="167"/>
      <c r="N115" s="168"/>
      <c r="O115" s="168"/>
      <c r="P115" s="169">
        <f>P116+P218</f>
        <v>0</v>
      </c>
      <c r="Q115" s="168"/>
      <c r="R115" s="169">
        <f>R116+R218</f>
        <v>4.1316099999999994E-2</v>
      </c>
      <c r="S115" s="168"/>
      <c r="T115" s="170">
        <f>T116+T218</f>
        <v>0</v>
      </c>
      <c r="AR115" s="171" t="s">
        <v>86</v>
      </c>
      <c r="AT115" s="172" t="s">
        <v>75</v>
      </c>
      <c r="AU115" s="172" t="s">
        <v>76</v>
      </c>
      <c r="AY115" s="171" t="s">
        <v>189</v>
      </c>
      <c r="BK115" s="173">
        <f>BK116+BK218</f>
        <v>0</v>
      </c>
    </row>
    <row r="116" spans="1:65" s="12" customFormat="1" ht="22.8" customHeight="1">
      <c r="B116" s="160"/>
      <c r="C116" s="161"/>
      <c r="D116" s="162" t="s">
        <v>75</v>
      </c>
      <c r="E116" s="174" t="s">
        <v>971</v>
      </c>
      <c r="F116" s="174" t="s">
        <v>972</v>
      </c>
      <c r="G116" s="161"/>
      <c r="H116" s="161"/>
      <c r="I116" s="164"/>
      <c r="J116" s="175">
        <f>BK116</f>
        <v>0</v>
      </c>
      <c r="K116" s="161"/>
      <c r="L116" s="166"/>
      <c r="M116" s="167"/>
      <c r="N116" s="168"/>
      <c r="O116" s="168"/>
      <c r="P116" s="169">
        <f>SUM(P117:P217)</f>
        <v>0</v>
      </c>
      <c r="Q116" s="168"/>
      <c r="R116" s="169">
        <f>SUM(R117:R217)</f>
        <v>2.8643179999999997E-2</v>
      </c>
      <c r="S116" s="168"/>
      <c r="T116" s="170">
        <f>SUM(T117:T217)</f>
        <v>0</v>
      </c>
      <c r="AR116" s="171" t="s">
        <v>86</v>
      </c>
      <c r="AT116" s="172" t="s">
        <v>75</v>
      </c>
      <c r="AU116" s="172" t="s">
        <v>84</v>
      </c>
      <c r="AY116" s="171" t="s">
        <v>189</v>
      </c>
      <c r="BK116" s="173">
        <f>SUM(BK117:BK217)</f>
        <v>0</v>
      </c>
    </row>
    <row r="117" spans="1:65" s="2" customFormat="1" ht="24.15" customHeight="1">
      <c r="A117" s="35"/>
      <c r="B117" s="36"/>
      <c r="C117" s="176" t="s">
        <v>235</v>
      </c>
      <c r="D117" s="176" t="s">
        <v>191</v>
      </c>
      <c r="E117" s="177" t="s">
        <v>2840</v>
      </c>
      <c r="F117" s="178" t="s">
        <v>2841</v>
      </c>
      <c r="G117" s="179" t="s">
        <v>210</v>
      </c>
      <c r="H117" s="180">
        <v>21.55</v>
      </c>
      <c r="I117" s="181"/>
      <c r="J117" s="182">
        <f>ROUND(I117*H117,2)</f>
        <v>0</v>
      </c>
      <c r="K117" s="183"/>
      <c r="L117" s="40"/>
      <c r="M117" s="184" t="s">
        <v>19</v>
      </c>
      <c r="N117" s="185" t="s">
        <v>47</v>
      </c>
      <c r="O117" s="65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8" t="s">
        <v>294</v>
      </c>
      <c r="AT117" s="188" t="s">
        <v>191</v>
      </c>
      <c r="AU117" s="188" t="s">
        <v>86</v>
      </c>
      <c r="AY117" s="18" t="s">
        <v>189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8" t="s">
        <v>84</v>
      </c>
      <c r="BK117" s="189">
        <f>ROUND(I117*H117,2)</f>
        <v>0</v>
      </c>
      <c r="BL117" s="18" t="s">
        <v>294</v>
      </c>
      <c r="BM117" s="188" t="s">
        <v>2842</v>
      </c>
    </row>
    <row r="118" spans="1:65" s="2" customFormat="1" ht="28.8">
      <c r="A118" s="35"/>
      <c r="B118" s="36"/>
      <c r="C118" s="37"/>
      <c r="D118" s="190" t="s">
        <v>197</v>
      </c>
      <c r="E118" s="37"/>
      <c r="F118" s="191" t="s">
        <v>2843</v>
      </c>
      <c r="G118" s="37"/>
      <c r="H118" s="37"/>
      <c r="I118" s="192"/>
      <c r="J118" s="37"/>
      <c r="K118" s="37"/>
      <c r="L118" s="40"/>
      <c r="M118" s="193"/>
      <c r="N118" s="194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197</v>
      </c>
      <c r="AU118" s="18" t="s">
        <v>86</v>
      </c>
    </row>
    <row r="119" spans="1:65" s="2" customFormat="1" ht="10.199999999999999">
      <c r="A119" s="35"/>
      <c r="B119" s="36"/>
      <c r="C119" s="37"/>
      <c r="D119" s="195" t="s">
        <v>199</v>
      </c>
      <c r="E119" s="37"/>
      <c r="F119" s="196" t="s">
        <v>2844</v>
      </c>
      <c r="G119" s="37"/>
      <c r="H119" s="37"/>
      <c r="I119" s="192"/>
      <c r="J119" s="37"/>
      <c r="K119" s="37"/>
      <c r="L119" s="40"/>
      <c r="M119" s="193"/>
      <c r="N119" s="194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199</v>
      </c>
      <c r="AU119" s="18" t="s">
        <v>86</v>
      </c>
    </row>
    <row r="120" spans="1:65" s="13" customFormat="1" ht="10.199999999999999">
      <c r="B120" s="197"/>
      <c r="C120" s="198"/>
      <c r="D120" s="190" t="s">
        <v>201</v>
      </c>
      <c r="E120" s="199" t="s">
        <v>19</v>
      </c>
      <c r="F120" s="200" t="s">
        <v>2845</v>
      </c>
      <c r="G120" s="198"/>
      <c r="H120" s="201">
        <v>21.55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201</v>
      </c>
      <c r="AU120" s="207" t="s">
        <v>86</v>
      </c>
      <c r="AV120" s="13" t="s">
        <v>86</v>
      </c>
      <c r="AW120" s="13" t="s">
        <v>37</v>
      </c>
      <c r="AX120" s="13" t="s">
        <v>84</v>
      </c>
      <c r="AY120" s="207" t="s">
        <v>189</v>
      </c>
    </row>
    <row r="121" spans="1:65" s="2" customFormat="1" ht="16.5" customHeight="1">
      <c r="A121" s="35"/>
      <c r="B121" s="36"/>
      <c r="C121" s="208" t="s">
        <v>226</v>
      </c>
      <c r="D121" s="208" t="s">
        <v>269</v>
      </c>
      <c r="E121" s="209" t="s">
        <v>2846</v>
      </c>
      <c r="F121" s="210" t="s">
        <v>2847</v>
      </c>
      <c r="G121" s="211" t="s">
        <v>210</v>
      </c>
      <c r="H121" s="212">
        <v>15.015000000000001</v>
      </c>
      <c r="I121" s="213"/>
      <c r="J121" s="214">
        <f>ROUND(I121*H121,2)</f>
        <v>0</v>
      </c>
      <c r="K121" s="215"/>
      <c r="L121" s="216"/>
      <c r="M121" s="217" t="s">
        <v>19</v>
      </c>
      <c r="N121" s="218" t="s">
        <v>47</v>
      </c>
      <c r="O121" s="65"/>
      <c r="P121" s="186">
        <f>O121*H121</f>
        <v>0</v>
      </c>
      <c r="Q121" s="186">
        <v>5.4000000000000001E-4</v>
      </c>
      <c r="R121" s="186">
        <f>Q121*H121</f>
        <v>8.1081E-3</v>
      </c>
      <c r="S121" s="186">
        <v>0</v>
      </c>
      <c r="T121" s="18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8" t="s">
        <v>400</v>
      </c>
      <c r="AT121" s="188" t="s">
        <v>269</v>
      </c>
      <c r="AU121" s="188" t="s">
        <v>86</v>
      </c>
      <c r="AY121" s="18" t="s">
        <v>189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8" t="s">
        <v>84</v>
      </c>
      <c r="BK121" s="189">
        <f>ROUND(I121*H121,2)</f>
        <v>0</v>
      </c>
      <c r="BL121" s="18" t="s">
        <v>294</v>
      </c>
      <c r="BM121" s="188" t="s">
        <v>2848</v>
      </c>
    </row>
    <row r="122" spans="1:65" s="2" customFormat="1" ht="10.199999999999999">
      <c r="A122" s="35"/>
      <c r="B122" s="36"/>
      <c r="C122" s="37"/>
      <c r="D122" s="190" t="s">
        <v>197</v>
      </c>
      <c r="E122" s="37"/>
      <c r="F122" s="191" t="s">
        <v>2847</v>
      </c>
      <c r="G122" s="37"/>
      <c r="H122" s="37"/>
      <c r="I122" s="192"/>
      <c r="J122" s="37"/>
      <c r="K122" s="37"/>
      <c r="L122" s="40"/>
      <c r="M122" s="193"/>
      <c r="N122" s="194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197</v>
      </c>
      <c r="AU122" s="18" t="s">
        <v>86</v>
      </c>
    </row>
    <row r="123" spans="1:65" s="13" customFormat="1" ht="10.199999999999999">
      <c r="B123" s="197"/>
      <c r="C123" s="198"/>
      <c r="D123" s="190" t="s">
        <v>201</v>
      </c>
      <c r="E123" s="198"/>
      <c r="F123" s="200" t="s">
        <v>2849</v>
      </c>
      <c r="G123" s="198"/>
      <c r="H123" s="201">
        <v>15.015000000000001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201</v>
      </c>
      <c r="AU123" s="207" t="s">
        <v>86</v>
      </c>
      <c r="AV123" s="13" t="s">
        <v>86</v>
      </c>
      <c r="AW123" s="13" t="s">
        <v>4</v>
      </c>
      <c r="AX123" s="13" t="s">
        <v>84</v>
      </c>
      <c r="AY123" s="207" t="s">
        <v>189</v>
      </c>
    </row>
    <row r="124" spans="1:65" s="2" customFormat="1" ht="16.5" customHeight="1">
      <c r="A124" s="35"/>
      <c r="B124" s="36"/>
      <c r="C124" s="208" t="s">
        <v>249</v>
      </c>
      <c r="D124" s="208" t="s">
        <v>269</v>
      </c>
      <c r="E124" s="209" t="s">
        <v>2850</v>
      </c>
      <c r="F124" s="210" t="s">
        <v>2851</v>
      </c>
      <c r="G124" s="211" t="s">
        <v>210</v>
      </c>
      <c r="H124" s="212">
        <v>7.6130000000000004</v>
      </c>
      <c r="I124" s="213"/>
      <c r="J124" s="214">
        <f>ROUND(I124*H124,2)</f>
        <v>0</v>
      </c>
      <c r="K124" s="215"/>
      <c r="L124" s="216"/>
      <c r="M124" s="217" t="s">
        <v>19</v>
      </c>
      <c r="N124" s="218" t="s">
        <v>47</v>
      </c>
      <c r="O124" s="65"/>
      <c r="P124" s="186">
        <f>O124*H124</f>
        <v>0</v>
      </c>
      <c r="Q124" s="186">
        <v>8.0000000000000007E-5</v>
      </c>
      <c r="R124" s="186">
        <f>Q124*H124</f>
        <v>6.0904000000000004E-4</v>
      </c>
      <c r="S124" s="186">
        <v>0</v>
      </c>
      <c r="T124" s="18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8" t="s">
        <v>400</v>
      </c>
      <c r="AT124" s="188" t="s">
        <v>269</v>
      </c>
      <c r="AU124" s="188" t="s">
        <v>86</v>
      </c>
      <c r="AY124" s="18" t="s">
        <v>189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8" t="s">
        <v>84</v>
      </c>
      <c r="BK124" s="189">
        <f>ROUND(I124*H124,2)</f>
        <v>0</v>
      </c>
      <c r="BL124" s="18" t="s">
        <v>294</v>
      </c>
      <c r="BM124" s="188" t="s">
        <v>2852</v>
      </c>
    </row>
    <row r="125" spans="1:65" s="2" customFormat="1" ht="10.199999999999999">
      <c r="A125" s="35"/>
      <c r="B125" s="36"/>
      <c r="C125" s="37"/>
      <c r="D125" s="190" t="s">
        <v>197</v>
      </c>
      <c r="E125" s="37"/>
      <c r="F125" s="191" t="s">
        <v>2851</v>
      </c>
      <c r="G125" s="37"/>
      <c r="H125" s="37"/>
      <c r="I125" s="192"/>
      <c r="J125" s="37"/>
      <c r="K125" s="37"/>
      <c r="L125" s="40"/>
      <c r="M125" s="193"/>
      <c r="N125" s="194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197</v>
      </c>
      <c r="AU125" s="18" t="s">
        <v>86</v>
      </c>
    </row>
    <row r="126" spans="1:65" s="13" customFormat="1" ht="10.199999999999999">
      <c r="B126" s="197"/>
      <c r="C126" s="198"/>
      <c r="D126" s="190" t="s">
        <v>201</v>
      </c>
      <c r="E126" s="199" t="s">
        <v>19</v>
      </c>
      <c r="F126" s="200" t="s">
        <v>2853</v>
      </c>
      <c r="G126" s="198"/>
      <c r="H126" s="201">
        <v>7.6130000000000004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201</v>
      </c>
      <c r="AU126" s="207" t="s">
        <v>86</v>
      </c>
      <c r="AV126" s="13" t="s">
        <v>86</v>
      </c>
      <c r="AW126" s="13" t="s">
        <v>37</v>
      </c>
      <c r="AX126" s="13" t="s">
        <v>84</v>
      </c>
      <c r="AY126" s="207" t="s">
        <v>189</v>
      </c>
    </row>
    <row r="127" spans="1:65" s="2" customFormat="1" ht="24.15" customHeight="1">
      <c r="A127" s="35"/>
      <c r="B127" s="36"/>
      <c r="C127" s="176" t="s">
        <v>256</v>
      </c>
      <c r="D127" s="176" t="s">
        <v>191</v>
      </c>
      <c r="E127" s="177" t="s">
        <v>2854</v>
      </c>
      <c r="F127" s="178" t="s">
        <v>2855</v>
      </c>
      <c r="G127" s="179" t="s">
        <v>210</v>
      </c>
      <c r="H127" s="180">
        <v>1.5</v>
      </c>
      <c r="I127" s="181"/>
      <c r="J127" s="182">
        <f>ROUND(I127*H127,2)</f>
        <v>0</v>
      </c>
      <c r="K127" s="183"/>
      <c r="L127" s="40"/>
      <c r="M127" s="184" t="s">
        <v>19</v>
      </c>
      <c r="N127" s="185" t="s">
        <v>47</v>
      </c>
      <c r="O127" s="65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8" t="s">
        <v>294</v>
      </c>
      <c r="AT127" s="188" t="s">
        <v>191</v>
      </c>
      <c r="AU127" s="188" t="s">
        <v>86</v>
      </c>
      <c r="AY127" s="18" t="s">
        <v>189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8" t="s">
        <v>84</v>
      </c>
      <c r="BK127" s="189">
        <f>ROUND(I127*H127,2)</f>
        <v>0</v>
      </c>
      <c r="BL127" s="18" t="s">
        <v>294</v>
      </c>
      <c r="BM127" s="188" t="s">
        <v>2856</v>
      </c>
    </row>
    <row r="128" spans="1:65" s="2" customFormat="1" ht="28.8">
      <c r="A128" s="35"/>
      <c r="B128" s="36"/>
      <c r="C128" s="37"/>
      <c r="D128" s="190" t="s">
        <v>197</v>
      </c>
      <c r="E128" s="37"/>
      <c r="F128" s="191" t="s">
        <v>2857</v>
      </c>
      <c r="G128" s="37"/>
      <c r="H128" s="37"/>
      <c r="I128" s="192"/>
      <c r="J128" s="37"/>
      <c r="K128" s="37"/>
      <c r="L128" s="40"/>
      <c r="M128" s="193"/>
      <c r="N128" s="194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197</v>
      </c>
      <c r="AU128" s="18" t="s">
        <v>86</v>
      </c>
    </row>
    <row r="129" spans="1:65" s="2" customFormat="1" ht="10.199999999999999">
      <c r="A129" s="35"/>
      <c r="B129" s="36"/>
      <c r="C129" s="37"/>
      <c r="D129" s="195" t="s">
        <v>199</v>
      </c>
      <c r="E129" s="37"/>
      <c r="F129" s="196" t="s">
        <v>2858</v>
      </c>
      <c r="G129" s="37"/>
      <c r="H129" s="37"/>
      <c r="I129" s="192"/>
      <c r="J129" s="37"/>
      <c r="K129" s="37"/>
      <c r="L129" s="40"/>
      <c r="M129" s="193"/>
      <c r="N129" s="194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199</v>
      </c>
      <c r="AU129" s="18" t="s">
        <v>86</v>
      </c>
    </row>
    <row r="130" spans="1:65" s="13" customFormat="1" ht="10.199999999999999">
      <c r="B130" s="197"/>
      <c r="C130" s="198"/>
      <c r="D130" s="190" t="s">
        <v>201</v>
      </c>
      <c r="E130" s="199" t="s">
        <v>19</v>
      </c>
      <c r="F130" s="200" t="s">
        <v>2263</v>
      </c>
      <c r="G130" s="198"/>
      <c r="H130" s="201">
        <v>1.5</v>
      </c>
      <c r="I130" s="202"/>
      <c r="J130" s="198"/>
      <c r="K130" s="198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201</v>
      </c>
      <c r="AU130" s="207" t="s">
        <v>86</v>
      </c>
      <c r="AV130" s="13" t="s">
        <v>86</v>
      </c>
      <c r="AW130" s="13" t="s">
        <v>37</v>
      </c>
      <c r="AX130" s="13" t="s">
        <v>84</v>
      </c>
      <c r="AY130" s="207" t="s">
        <v>189</v>
      </c>
    </row>
    <row r="131" spans="1:65" s="2" customFormat="1" ht="16.5" customHeight="1">
      <c r="A131" s="35"/>
      <c r="B131" s="36"/>
      <c r="C131" s="208" t="s">
        <v>263</v>
      </c>
      <c r="D131" s="208" t="s">
        <v>269</v>
      </c>
      <c r="E131" s="209" t="s">
        <v>2859</v>
      </c>
      <c r="F131" s="210" t="s">
        <v>2860</v>
      </c>
      <c r="G131" s="211" t="s">
        <v>210</v>
      </c>
      <c r="H131" s="212">
        <v>1.575</v>
      </c>
      <c r="I131" s="213"/>
      <c r="J131" s="214">
        <f>ROUND(I131*H131,2)</f>
        <v>0</v>
      </c>
      <c r="K131" s="215"/>
      <c r="L131" s="216"/>
      <c r="M131" s="217" t="s">
        <v>19</v>
      </c>
      <c r="N131" s="218" t="s">
        <v>47</v>
      </c>
      <c r="O131" s="65"/>
      <c r="P131" s="186">
        <f>O131*H131</f>
        <v>0</v>
      </c>
      <c r="Q131" s="186">
        <v>1.0000000000000001E-5</v>
      </c>
      <c r="R131" s="186">
        <f>Q131*H131</f>
        <v>1.575E-5</v>
      </c>
      <c r="S131" s="186">
        <v>0</v>
      </c>
      <c r="T131" s="18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8" t="s">
        <v>400</v>
      </c>
      <c r="AT131" s="188" t="s">
        <v>269</v>
      </c>
      <c r="AU131" s="188" t="s">
        <v>86</v>
      </c>
      <c r="AY131" s="18" t="s">
        <v>189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8" t="s">
        <v>84</v>
      </c>
      <c r="BK131" s="189">
        <f>ROUND(I131*H131,2)</f>
        <v>0</v>
      </c>
      <c r="BL131" s="18" t="s">
        <v>294</v>
      </c>
      <c r="BM131" s="188" t="s">
        <v>2861</v>
      </c>
    </row>
    <row r="132" spans="1:65" s="2" customFormat="1" ht="10.199999999999999">
      <c r="A132" s="35"/>
      <c r="B132" s="36"/>
      <c r="C132" s="37"/>
      <c r="D132" s="190" t="s">
        <v>197</v>
      </c>
      <c r="E132" s="37"/>
      <c r="F132" s="191" t="s">
        <v>2860</v>
      </c>
      <c r="G132" s="37"/>
      <c r="H132" s="37"/>
      <c r="I132" s="192"/>
      <c r="J132" s="37"/>
      <c r="K132" s="37"/>
      <c r="L132" s="40"/>
      <c r="M132" s="193"/>
      <c r="N132" s="194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197</v>
      </c>
      <c r="AU132" s="18" t="s">
        <v>86</v>
      </c>
    </row>
    <row r="133" spans="1:65" s="13" customFormat="1" ht="10.199999999999999">
      <c r="B133" s="197"/>
      <c r="C133" s="198"/>
      <c r="D133" s="190" t="s">
        <v>201</v>
      </c>
      <c r="E133" s="198"/>
      <c r="F133" s="200" t="s">
        <v>2862</v>
      </c>
      <c r="G133" s="198"/>
      <c r="H133" s="201">
        <v>1.575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201</v>
      </c>
      <c r="AU133" s="207" t="s">
        <v>86</v>
      </c>
      <c r="AV133" s="13" t="s">
        <v>86</v>
      </c>
      <c r="AW133" s="13" t="s">
        <v>4</v>
      </c>
      <c r="AX133" s="13" t="s">
        <v>84</v>
      </c>
      <c r="AY133" s="207" t="s">
        <v>189</v>
      </c>
    </row>
    <row r="134" spans="1:65" s="2" customFormat="1" ht="24.15" customHeight="1">
      <c r="A134" s="35"/>
      <c r="B134" s="36"/>
      <c r="C134" s="176" t="s">
        <v>8</v>
      </c>
      <c r="D134" s="176" t="s">
        <v>191</v>
      </c>
      <c r="E134" s="177" t="s">
        <v>2863</v>
      </c>
      <c r="F134" s="178" t="s">
        <v>2864</v>
      </c>
      <c r="G134" s="179" t="s">
        <v>210</v>
      </c>
      <c r="H134" s="180">
        <v>31.7</v>
      </c>
      <c r="I134" s="181"/>
      <c r="J134" s="182">
        <f>ROUND(I134*H134,2)</f>
        <v>0</v>
      </c>
      <c r="K134" s="183"/>
      <c r="L134" s="40"/>
      <c r="M134" s="184" t="s">
        <v>19</v>
      </c>
      <c r="N134" s="185" t="s">
        <v>47</v>
      </c>
      <c r="O134" s="65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8" t="s">
        <v>294</v>
      </c>
      <c r="AT134" s="188" t="s">
        <v>191</v>
      </c>
      <c r="AU134" s="188" t="s">
        <v>86</v>
      </c>
      <c r="AY134" s="18" t="s">
        <v>189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8" t="s">
        <v>84</v>
      </c>
      <c r="BK134" s="189">
        <f>ROUND(I134*H134,2)</f>
        <v>0</v>
      </c>
      <c r="BL134" s="18" t="s">
        <v>294</v>
      </c>
      <c r="BM134" s="188" t="s">
        <v>2865</v>
      </c>
    </row>
    <row r="135" spans="1:65" s="2" customFormat="1" ht="28.8">
      <c r="A135" s="35"/>
      <c r="B135" s="36"/>
      <c r="C135" s="37"/>
      <c r="D135" s="190" t="s">
        <v>197</v>
      </c>
      <c r="E135" s="37"/>
      <c r="F135" s="191" t="s">
        <v>2866</v>
      </c>
      <c r="G135" s="37"/>
      <c r="H135" s="37"/>
      <c r="I135" s="192"/>
      <c r="J135" s="37"/>
      <c r="K135" s="37"/>
      <c r="L135" s="40"/>
      <c r="M135" s="193"/>
      <c r="N135" s="194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197</v>
      </c>
      <c r="AU135" s="18" t="s">
        <v>86</v>
      </c>
    </row>
    <row r="136" spans="1:65" s="2" customFormat="1" ht="10.199999999999999">
      <c r="A136" s="35"/>
      <c r="B136" s="36"/>
      <c r="C136" s="37"/>
      <c r="D136" s="195" t="s">
        <v>199</v>
      </c>
      <c r="E136" s="37"/>
      <c r="F136" s="196" t="s">
        <v>2867</v>
      </c>
      <c r="G136" s="37"/>
      <c r="H136" s="37"/>
      <c r="I136" s="192"/>
      <c r="J136" s="37"/>
      <c r="K136" s="37"/>
      <c r="L136" s="40"/>
      <c r="M136" s="193"/>
      <c r="N136" s="194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199</v>
      </c>
      <c r="AU136" s="18" t="s">
        <v>86</v>
      </c>
    </row>
    <row r="137" spans="1:65" s="13" customFormat="1" ht="20.399999999999999">
      <c r="B137" s="197"/>
      <c r="C137" s="198"/>
      <c r="D137" s="190" t="s">
        <v>201</v>
      </c>
      <c r="E137" s="199" t="s">
        <v>19</v>
      </c>
      <c r="F137" s="200" t="s">
        <v>2868</v>
      </c>
      <c r="G137" s="198"/>
      <c r="H137" s="201">
        <v>31.7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201</v>
      </c>
      <c r="AU137" s="207" t="s">
        <v>86</v>
      </c>
      <c r="AV137" s="13" t="s">
        <v>86</v>
      </c>
      <c r="AW137" s="13" t="s">
        <v>37</v>
      </c>
      <c r="AX137" s="13" t="s">
        <v>84</v>
      </c>
      <c r="AY137" s="207" t="s">
        <v>189</v>
      </c>
    </row>
    <row r="138" spans="1:65" s="2" customFormat="1" ht="24.15" customHeight="1">
      <c r="A138" s="35"/>
      <c r="B138" s="36"/>
      <c r="C138" s="208" t="s">
        <v>273</v>
      </c>
      <c r="D138" s="208" t="s">
        <v>269</v>
      </c>
      <c r="E138" s="209" t="s">
        <v>2869</v>
      </c>
      <c r="F138" s="210" t="s">
        <v>2870</v>
      </c>
      <c r="G138" s="211" t="s">
        <v>210</v>
      </c>
      <c r="H138" s="212">
        <v>38.616999999999997</v>
      </c>
      <c r="I138" s="213"/>
      <c r="J138" s="214">
        <f>ROUND(I138*H138,2)</f>
        <v>0</v>
      </c>
      <c r="K138" s="215"/>
      <c r="L138" s="216"/>
      <c r="M138" s="217" t="s">
        <v>19</v>
      </c>
      <c r="N138" s="218" t="s">
        <v>47</v>
      </c>
      <c r="O138" s="65"/>
      <c r="P138" s="186">
        <f>O138*H138</f>
        <v>0</v>
      </c>
      <c r="Q138" s="186">
        <v>1.2E-4</v>
      </c>
      <c r="R138" s="186">
        <f>Q138*H138</f>
        <v>4.6340399999999999E-3</v>
      </c>
      <c r="S138" s="186">
        <v>0</v>
      </c>
      <c r="T138" s="18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8" t="s">
        <v>400</v>
      </c>
      <c r="AT138" s="188" t="s">
        <v>269</v>
      </c>
      <c r="AU138" s="188" t="s">
        <v>86</v>
      </c>
      <c r="AY138" s="18" t="s">
        <v>189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8" t="s">
        <v>84</v>
      </c>
      <c r="BK138" s="189">
        <f>ROUND(I138*H138,2)</f>
        <v>0</v>
      </c>
      <c r="BL138" s="18" t="s">
        <v>294</v>
      </c>
      <c r="BM138" s="188" t="s">
        <v>2871</v>
      </c>
    </row>
    <row r="139" spans="1:65" s="2" customFormat="1" ht="19.2">
      <c r="A139" s="35"/>
      <c r="B139" s="36"/>
      <c r="C139" s="37"/>
      <c r="D139" s="190" t="s">
        <v>197</v>
      </c>
      <c r="E139" s="37"/>
      <c r="F139" s="191" t="s">
        <v>2870</v>
      </c>
      <c r="G139" s="37"/>
      <c r="H139" s="37"/>
      <c r="I139" s="192"/>
      <c r="J139" s="37"/>
      <c r="K139" s="37"/>
      <c r="L139" s="40"/>
      <c r="M139" s="193"/>
      <c r="N139" s="194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197</v>
      </c>
      <c r="AU139" s="18" t="s">
        <v>86</v>
      </c>
    </row>
    <row r="140" spans="1:65" s="13" customFormat="1" ht="10.199999999999999">
      <c r="B140" s="197"/>
      <c r="C140" s="198"/>
      <c r="D140" s="190" t="s">
        <v>201</v>
      </c>
      <c r="E140" s="199" t="s">
        <v>19</v>
      </c>
      <c r="F140" s="200" t="s">
        <v>2872</v>
      </c>
      <c r="G140" s="198"/>
      <c r="H140" s="201">
        <v>33.58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201</v>
      </c>
      <c r="AU140" s="207" t="s">
        <v>86</v>
      </c>
      <c r="AV140" s="13" t="s">
        <v>86</v>
      </c>
      <c r="AW140" s="13" t="s">
        <v>37</v>
      </c>
      <c r="AX140" s="13" t="s">
        <v>84</v>
      </c>
      <c r="AY140" s="207" t="s">
        <v>189</v>
      </c>
    </row>
    <row r="141" spans="1:65" s="13" customFormat="1" ht="10.199999999999999">
      <c r="B141" s="197"/>
      <c r="C141" s="198"/>
      <c r="D141" s="190" t="s">
        <v>201</v>
      </c>
      <c r="E141" s="198"/>
      <c r="F141" s="200" t="s">
        <v>2873</v>
      </c>
      <c r="G141" s="198"/>
      <c r="H141" s="201">
        <v>38.616999999999997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201</v>
      </c>
      <c r="AU141" s="207" t="s">
        <v>86</v>
      </c>
      <c r="AV141" s="13" t="s">
        <v>86</v>
      </c>
      <c r="AW141" s="13" t="s">
        <v>4</v>
      </c>
      <c r="AX141" s="13" t="s">
        <v>84</v>
      </c>
      <c r="AY141" s="207" t="s">
        <v>189</v>
      </c>
    </row>
    <row r="142" spans="1:65" s="2" customFormat="1" ht="24.15" customHeight="1">
      <c r="A142" s="35"/>
      <c r="B142" s="36"/>
      <c r="C142" s="208" t="s">
        <v>280</v>
      </c>
      <c r="D142" s="208" t="s">
        <v>269</v>
      </c>
      <c r="E142" s="209" t="s">
        <v>2874</v>
      </c>
      <c r="F142" s="210" t="s">
        <v>2875</v>
      </c>
      <c r="G142" s="211" t="s">
        <v>210</v>
      </c>
      <c r="H142" s="212">
        <v>2.875</v>
      </c>
      <c r="I142" s="213"/>
      <c r="J142" s="214">
        <f>ROUND(I142*H142,2)</f>
        <v>0</v>
      </c>
      <c r="K142" s="215"/>
      <c r="L142" s="216"/>
      <c r="M142" s="217" t="s">
        <v>19</v>
      </c>
      <c r="N142" s="218" t="s">
        <v>47</v>
      </c>
      <c r="O142" s="65"/>
      <c r="P142" s="186">
        <f>O142*H142</f>
        <v>0</v>
      </c>
      <c r="Q142" s="186">
        <v>1.7000000000000001E-4</v>
      </c>
      <c r="R142" s="186">
        <f>Q142*H142</f>
        <v>4.8875000000000004E-4</v>
      </c>
      <c r="S142" s="186">
        <v>0</v>
      </c>
      <c r="T142" s="18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8" t="s">
        <v>400</v>
      </c>
      <c r="AT142" s="188" t="s">
        <v>269</v>
      </c>
      <c r="AU142" s="188" t="s">
        <v>86</v>
      </c>
      <c r="AY142" s="18" t="s">
        <v>189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8" t="s">
        <v>84</v>
      </c>
      <c r="BK142" s="189">
        <f>ROUND(I142*H142,2)</f>
        <v>0</v>
      </c>
      <c r="BL142" s="18" t="s">
        <v>294</v>
      </c>
      <c r="BM142" s="188" t="s">
        <v>2876</v>
      </c>
    </row>
    <row r="143" spans="1:65" s="2" customFormat="1" ht="19.2">
      <c r="A143" s="35"/>
      <c r="B143" s="36"/>
      <c r="C143" s="37"/>
      <c r="D143" s="190" t="s">
        <v>197</v>
      </c>
      <c r="E143" s="37"/>
      <c r="F143" s="191" t="s">
        <v>2875</v>
      </c>
      <c r="G143" s="37"/>
      <c r="H143" s="37"/>
      <c r="I143" s="192"/>
      <c r="J143" s="37"/>
      <c r="K143" s="37"/>
      <c r="L143" s="40"/>
      <c r="M143" s="193"/>
      <c r="N143" s="194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197</v>
      </c>
      <c r="AU143" s="18" t="s">
        <v>86</v>
      </c>
    </row>
    <row r="144" spans="1:65" s="13" customFormat="1" ht="10.199999999999999">
      <c r="B144" s="197"/>
      <c r="C144" s="198"/>
      <c r="D144" s="190" t="s">
        <v>201</v>
      </c>
      <c r="E144" s="199" t="s">
        <v>19</v>
      </c>
      <c r="F144" s="200" t="s">
        <v>2877</v>
      </c>
      <c r="G144" s="198"/>
      <c r="H144" s="201">
        <v>2.5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201</v>
      </c>
      <c r="AU144" s="207" t="s">
        <v>86</v>
      </c>
      <c r="AV144" s="13" t="s">
        <v>86</v>
      </c>
      <c r="AW144" s="13" t="s">
        <v>37</v>
      </c>
      <c r="AX144" s="13" t="s">
        <v>84</v>
      </c>
      <c r="AY144" s="207" t="s">
        <v>189</v>
      </c>
    </row>
    <row r="145" spans="1:65" s="13" customFormat="1" ht="10.199999999999999">
      <c r="B145" s="197"/>
      <c r="C145" s="198"/>
      <c r="D145" s="190" t="s">
        <v>201</v>
      </c>
      <c r="E145" s="198"/>
      <c r="F145" s="200" t="s">
        <v>2878</v>
      </c>
      <c r="G145" s="198"/>
      <c r="H145" s="201">
        <v>2.875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201</v>
      </c>
      <c r="AU145" s="207" t="s">
        <v>86</v>
      </c>
      <c r="AV145" s="13" t="s">
        <v>86</v>
      </c>
      <c r="AW145" s="13" t="s">
        <v>4</v>
      </c>
      <c r="AX145" s="13" t="s">
        <v>84</v>
      </c>
      <c r="AY145" s="207" t="s">
        <v>189</v>
      </c>
    </row>
    <row r="146" spans="1:65" s="2" customFormat="1" ht="24.15" customHeight="1">
      <c r="A146" s="35"/>
      <c r="B146" s="36"/>
      <c r="C146" s="176" t="s">
        <v>287</v>
      </c>
      <c r="D146" s="176" t="s">
        <v>191</v>
      </c>
      <c r="E146" s="177" t="s">
        <v>2879</v>
      </c>
      <c r="F146" s="178" t="s">
        <v>2880</v>
      </c>
      <c r="G146" s="179" t="s">
        <v>210</v>
      </c>
      <c r="H146" s="180">
        <v>1</v>
      </c>
      <c r="I146" s="181"/>
      <c r="J146" s="182">
        <f>ROUND(I146*H146,2)</f>
        <v>0</v>
      </c>
      <c r="K146" s="183"/>
      <c r="L146" s="40"/>
      <c r="M146" s="184" t="s">
        <v>19</v>
      </c>
      <c r="N146" s="185" t="s">
        <v>47</v>
      </c>
      <c r="O146" s="65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8" t="s">
        <v>294</v>
      </c>
      <c r="AT146" s="188" t="s">
        <v>191</v>
      </c>
      <c r="AU146" s="188" t="s">
        <v>86</v>
      </c>
      <c r="AY146" s="18" t="s">
        <v>189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8" t="s">
        <v>84</v>
      </c>
      <c r="BK146" s="189">
        <f>ROUND(I146*H146,2)</f>
        <v>0</v>
      </c>
      <c r="BL146" s="18" t="s">
        <v>294</v>
      </c>
      <c r="BM146" s="188" t="s">
        <v>2881</v>
      </c>
    </row>
    <row r="147" spans="1:65" s="2" customFormat="1" ht="28.8">
      <c r="A147" s="35"/>
      <c r="B147" s="36"/>
      <c r="C147" s="37"/>
      <c r="D147" s="190" t="s">
        <v>197</v>
      </c>
      <c r="E147" s="37"/>
      <c r="F147" s="191" t="s">
        <v>2882</v>
      </c>
      <c r="G147" s="37"/>
      <c r="H147" s="37"/>
      <c r="I147" s="192"/>
      <c r="J147" s="37"/>
      <c r="K147" s="37"/>
      <c r="L147" s="40"/>
      <c r="M147" s="193"/>
      <c r="N147" s="194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197</v>
      </c>
      <c r="AU147" s="18" t="s">
        <v>86</v>
      </c>
    </row>
    <row r="148" spans="1:65" s="2" customFormat="1" ht="10.199999999999999">
      <c r="A148" s="35"/>
      <c r="B148" s="36"/>
      <c r="C148" s="37"/>
      <c r="D148" s="195" t="s">
        <v>199</v>
      </c>
      <c r="E148" s="37"/>
      <c r="F148" s="196" t="s">
        <v>2883</v>
      </c>
      <c r="G148" s="37"/>
      <c r="H148" s="37"/>
      <c r="I148" s="192"/>
      <c r="J148" s="37"/>
      <c r="K148" s="37"/>
      <c r="L148" s="40"/>
      <c r="M148" s="193"/>
      <c r="N148" s="194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199</v>
      </c>
      <c r="AU148" s="18" t="s">
        <v>86</v>
      </c>
    </row>
    <row r="149" spans="1:65" s="2" customFormat="1" ht="24.15" customHeight="1">
      <c r="A149" s="35"/>
      <c r="B149" s="36"/>
      <c r="C149" s="208" t="s">
        <v>294</v>
      </c>
      <c r="D149" s="208" t="s">
        <v>269</v>
      </c>
      <c r="E149" s="209" t="s">
        <v>2884</v>
      </c>
      <c r="F149" s="210" t="s">
        <v>2885</v>
      </c>
      <c r="G149" s="211" t="s">
        <v>210</v>
      </c>
      <c r="H149" s="212">
        <v>1.1499999999999999</v>
      </c>
      <c r="I149" s="213"/>
      <c r="J149" s="214">
        <f>ROUND(I149*H149,2)</f>
        <v>0</v>
      </c>
      <c r="K149" s="215"/>
      <c r="L149" s="216"/>
      <c r="M149" s="217" t="s">
        <v>19</v>
      </c>
      <c r="N149" s="218" t="s">
        <v>47</v>
      </c>
      <c r="O149" s="65"/>
      <c r="P149" s="186">
        <f>O149*H149</f>
        <v>0</v>
      </c>
      <c r="Q149" s="186">
        <v>2.5000000000000001E-4</v>
      </c>
      <c r="R149" s="186">
        <f>Q149*H149</f>
        <v>2.875E-4</v>
      </c>
      <c r="S149" s="186">
        <v>0</v>
      </c>
      <c r="T149" s="18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8" t="s">
        <v>400</v>
      </c>
      <c r="AT149" s="188" t="s">
        <v>269</v>
      </c>
      <c r="AU149" s="188" t="s">
        <v>86</v>
      </c>
      <c r="AY149" s="18" t="s">
        <v>189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8" t="s">
        <v>84</v>
      </c>
      <c r="BK149" s="189">
        <f>ROUND(I149*H149,2)</f>
        <v>0</v>
      </c>
      <c r="BL149" s="18" t="s">
        <v>294</v>
      </c>
      <c r="BM149" s="188" t="s">
        <v>2886</v>
      </c>
    </row>
    <row r="150" spans="1:65" s="2" customFormat="1" ht="19.2">
      <c r="A150" s="35"/>
      <c r="B150" s="36"/>
      <c r="C150" s="37"/>
      <c r="D150" s="190" t="s">
        <v>197</v>
      </c>
      <c r="E150" s="37"/>
      <c r="F150" s="191" t="s">
        <v>2885</v>
      </c>
      <c r="G150" s="37"/>
      <c r="H150" s="37"/>
      <c r="I150" s="192"/>
      <c r="J150" s="37"/>
      <c r="K150" s="37"/>
      <c r="L150" s="40"/>
      <c r="M150" s="193"/>
      <c r="N150" s="194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197</v>
      </c>
      <c r="AU150" s="18" t="s">
        <v>86</v>
      </c>
    </row>
    <row r="151" spans="1:65" s="13" customFormat="1" ht="10.199999999999999">
      <c r="B151" s="197"/>
      <c r="C151" s="198"/>
      <c r="D151" s="190" t="s">
        <v>201</v>
      </c>
      <c r="E151" s="198"/>
      <c r="F151" s="200" t="s">
        <v>2887</v>
      </c>
      <c r="G151" s="198"/>
      <c r="H151" s="201">
        <v>1.1499999999999999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201</v>
      </c>
      <c r="AU151" s="207" t="s">
        <v>86</v>
      </c>
      <c r="AV151" s="13" t="s">
        <v>86</v>
      </c>
      <c r="AW151" s="13" t="s">
        <v>4</v>
      </c>
      <c r="AX151" s="13" t="s">
        <v>84</v>
      </c>
      <c r="AY151" s="207" t="s">
        <v>189</v>
      </c>
    </row>
    <row r="152" spans="1:65" s="2" customFormat="1" ht="24.15" customHeight="1">
      <c r="A152" s="35"/>
      <c r="B152" s="36"/>
      <c r="C152" s="176" t="s">
        <v>300</v>
      </c>
      <c r="D152" s="176" t="s">
        <v>191</v>
      </c>
      <c r="E152" s="177" t="s">
        <v>994</v>
      </c>
      <c r="F152" s="178" t="s">
        <v>995</v>
      </c>
      <c r="G152" s="179" t="s">
        <v>194</v>
      </c>
      <c r="H152" s="180">
        <v>1</v>
      </c>
      <c r="I152" s="181"/>
      <c r="J152" s="182">
        <f>ROUND(I152*H152,2)</f>
        <v>0</v>
      </c>
      <c r="K152" s="183"/>
      <c r="L152" s="40"/>
      <c r="M152" s="184" t="s">
        <v>19</v>
      </c>
      <c r="N152" s="185" t="s">
        <v>47</v>
      </c>
      <c r="O152" s="65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8" t="s">
        <v>294</v>
      </c>
      <c r="AT152" s="188" t="s">
        <v>191</v>
      </c>
      <c r="AU152" s="188" t="s">
        <v>86</v>
      </c>
      <c r="AY152" s="18" t="s">
        <v>189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8" t="s">
        <v>84</v>
      </c>
      <c r="BK152" s="189">
        <f>ROUND(I152*H152,2)</f>
        <v>0</v>
      </c>
      <c r="BL152" s="18" t="s">
        <v>294</v>
      </c>
      <c r="BM152" s="188" t="s">
        <v>2888</v>
      </c>
    </row>
    <row r="153" spans="1:65" s="2" customFormat="1" ht="19.2">
      <c r="A153" s="35"/>
      <c r="B153" s="36"/>
      <c r="C153" s="37"/>
      <c r="D153" s="190" t="s">
        <v>197</v>
      </c>
      <c r="E153" s="37"/>
      <c r="F153" s="191" t="s">
        <v>997</v>
      </c>
      <c r="G153" s="37"/>
      <c r="H153" s="37"/>
      <c r="I153" s="192"/>
      <c r="J153" s="37"/>
      <c r="K153" s="37"/>
      <c r="L153" s="40"/>
      <c r="M153" s="193"/>
      <c r="N153" s="194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197</v>
      </c>
      <c r="AU153" s="18" t="s">
        <v>86</v>
      </c>
    </row>
    <row r="154" spans="1:65" s="2" customFormat="1" ht="10.199999999999999">
      <c r="A154" s="35"/>
      <c r="B154" s="36"/>
      <c r="C154" s="37"/>
      <c r="D154" s="195" t="s">
        <v>199</v>
      </c>
      <c r="E154" s="37"/>
      <c r="F154" s="196" t="s">
        <v>998</v>
      </c>
      <c r="G154" s="37"/>
      <c r="H154" s="37"/>
      <c r="I154" s="192"/>
      <c r="J154" s="37"/>
      <c r="K154" s="37"/>
      <c r="L154" s="40"/>
      <c r="M154" s="193"/>
      <c r="N154" s="194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199</v>
      </c>
      <c r="AU154" s="18" t="s">
        <v>86</v>
      </c>
    </row>
    <row r="155" spans="1:65" s="13" customFormat="1" ht="10.199999999999999">
      <c r="B155" s="197"/>
      <c r="C155" s="198"/>
      <c r="D155" s="190" t="s">
        <v>201</v>
      </c>
      <c r="E155" s="199" t="s">
        <v>19</v>
      </c>
      <c r="F155" s="200" t="s">
        <v>84</v>
      </c>
      <c r="G155" s="198"/>
      <c r="H155" s="201">
        <v>1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201</v>
      </c>
      <c r="AU155" s="207" t="s">
        <v>86</v>
      </c>
      <c r="AV155" s="13" t="s">
        <v>86</v>
      </c>
      <c r="AW155" s="13" t="s">
        <v>37</v>
      </c>
      <c r="AX155" s="13" t="s">
        <v>84</v>
      </c>
      <c r="AY155" s="207" t="s">
        <v>189</v>
      </c>
    </row>
    <row r="156" spans="1:65" s="2" customFormat="1" ht="24.15" customHeight="1">
      <c r="A156" s="35"/>
      <c r="B156" s="36"/>
      <c r="C156" s="208" t="s">
        <v>307</v>
      </c>
      <c r="D156" s="208" t="s">
        <v>269</v>
      </c>
      <c r="E156" s="209" t="s">
        <v>2889</v>
      </c>
      <c r="F156" s="210" t="s">
        <v>2890</v>
      </c>
      <c r="G156" s="211" t="s">
        <v>194</v>
      </c>
      <c r="H156" s="212">
        <v>1</v>
      </c>
      <c r="I156" s="213"/>
      <c r="J156" s="214">
        <f>ROUND(I156*H156,2)</f>
        <v>0</v>
      </c>
      <c r="K156" s="215"/>
      <c r="L156" s="216"/>
      <c r="M156" s="217" t="s">
        <v>19</v>
      </c>
      <c r="N156" s="218" t="s">
        <v>47</v>
      </c>
      <c r="O156" s="65"/>
      <c r="P156" s="186">
        <f>O156*H156</f>
        <v>0</v>
      </c>
      <c r="Q156" s="186">
        <v>1.5200000000000001E-3</v>
      </c>
      <c r="R156" s="186">
        <f>Q156*H156</f>
        <v>1.5200000000000001E-3</v>
      </c>
      <c r="S156" s="186">
        <v>0</v>
      </c>
      <c r="T156" s="18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8" t="s">
        <v>400</v>
      </c>
      <c r="AT156" s="188" t="s">
        <v>269</v>
      </c>
      <c r="AU156" s="188" t="s">
        <v>86</v>
      </c>
      <c r="AY156" s="18" t="s">
        <v>189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8" t="s">
        <v>84</v>
      </c>
      <c r="BK156" s="189">
        <f>ROUND(I156*H156,2)</f>
        <v>0</v>
      </c>
      <c r="BL156" s="18" t="s">
        <v>294</v>
      </c>
      <c r="BM156" s="188" t="s">
        <v>2891</v>
      </c>
    </row>
    <row r="157" spans="1:65" s="2" customFormat="1" ht="19.2">
      <c r="A157" s="35"/>
      <c r="B157" s="36"/>
      <c r="C157" s="37"/>
      <c r="D157" s="190" t="s">
        <v>197</v>
      </c>
      <c r="E157" s="37"/>
      <c r="F157" s="191" t="s">
        <v>2890</v>
      </c>
      <c r="G157" s="37"/>
      <c r="H157" s="37"/>
      <c r="I157" s="192"/>
      <c r="J157" s="37"/>
      <c r="K157" s="37"/>
      <c r="L157" s="40"/>
      <c r="M157" s="193"/>
      <c r="N157" s="194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197</v>
      </c>
      <c r="AU157" s="18" t="s">
        <v>86</v>
      </c>
    </row>
    <row r="158" spans="1:65" s="2" customFormat="1" ht="33" customHeight="1">
      <c r="A158" s="35"/>
      <c r="B158" s="36"/>
      <c r="C158" s="176" t="s">
        <v>313</v>
      </c>
      <c r="D158" s="176" t="s">
        <v>191</v>
      </c>
      <c r="E158" s="177" t="s">
        <v>2892</v>
      </c>
      <c r="F158" s="178" t="s">
        <v>2893</v>
      </c>
      <c r="G158" s="179" t="s">
        <v>194</v>
      </c>
      <c r="H158" s="180">
        <v>3</v>
      </c>
      <c r="I158" s="181"/>
      <c r="J158" s="182">
        <f>ROUND(I158*H158,2)</f>
        <v>0</v>
      </c>
      <c r="K158" s="183"/>
      <c r="L158" s="40"/>
      <c r="M158" s="184" t="s">
        <v>19</v>
      </c>
      <c r="N158" s="185" t="s">
        <v>47</v>
      </c>
      <c r="O158" s="65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8" t="s">
        <v>294</v>
      </c>
      <c r="AT158" s="188" t="s">
        <v>191</v>
      </c>
      <c r="AU158" s="188" t="s">
        <v>86</v>
      </c>
      <c r="AY158" s="18" t="s">
        <v>189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18" t="s">
        <v>84</v>
      </c>
      <c r="BK158" s="189">
        <f>ROUND(I158*H158,2)</f>
        <v>0</v>
      </c>
      <c r="BL158" s="18" t="s">
        <v>294</v>
      </c>
      <c r="BM158" s="188" t="s">
        <v>2894</v>
      </c>
    </row>
    <row r="159" spans="1:65" s="2" customFormat="1" ht="38.4">
      <c r="A159" s="35"/>
      <c r="B159" s="36"/>
      <c r="C159" s="37"/>
      <c r="D159" s="190" t="s">
        <v>197</v>
      </c>
      <c r="E159" s="37"/>
      <c r="F159" s="191" t="s">
        <v>2895</v>
      </c>
      <c r="G159" s="37"/>
      <c r="H159" s="37"/>
      <c r="I159" s="192"/>
      <c r="J159" s="37"/>
      <c r="K159" s="37"/>
      <c r="L159" s="40"/>
      <c r="M159" s="193"/>
      <c r="N159" s="194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197</v>
      </c>
      <c r="AU159" s="18" t="s">
        <v>86</v>
      </c>
    </row>
    <row r="160" spans="1:65" s="2" customFormat="1" ht="10.199999999999999">
      <c r="A160" s="35"/>
      <c r="B160" s="36"/>
      <c r="C160" s="37"/>
      <c r="D160" s="195" t="s">
        <v>199</v>
      </c>
      <c r="E160" s="37"/>
      <c r="F160" s="196" t="s">
        <v>2896</v>
      </c>
      <c r="G160" s="37"/>
      <c r="H160" s="37"/>
      <c r="I160" s="192"/>
      <c r="J160" s="37"/>
      <c r="K160" s="37"/>
      <c r="L160" s="40"/>
      <c r="M160" s="193"/>
      <c r="N160" s="194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199</v>
      </c>
      <c r="AU160" s="18" t="s">
        <v>86</v>
      </c>
    </row>
    <row r="161" spans="1:65" s="13" customFormat="1" ht="10.199999999999999">
      <c r="B161" s="197"/>
      <c r="C161" s="198"/>
      <c r="D161" s="190" t="s">
        <v>201</v>
      </c>
      <c r="E161" s="199" t="s">
        <v>19</v>
      </c>
      <c r="F161" s="200" t="s">
        <v>207</v>
      </c>
      <c r="G161" s="198"/>
      <c r="H161" s="201">
        <v>3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201</v>
      </c>
      <c r="AU161" s="207" t="s">
        <v>86</v>
      </c>
      <c r="AV161" s="13" t="s">
        <v>86</v>
      </c>
      <c r="AW161" s="13" t="s">
        <v>37</v>
      </c>
      <c r="AX161" s="13" t="s">
        <v>84</v>
      </c>
      <c r="AY161" s="207" t="s">
        <v>189</v>
      </c>
    </row>
    <row r="162" spans="1:65" s="2" customFormat="1" ht="21.75" customHeight="1">
      <c r="A162" s="35"/>
      <c r="B162" s="36"/>
      <c r="C162" s="208" t="s">
        <v>320</v>
      </c>
      <c r="D162" s="208" t="s">
        <v>269</v>
      </c>
      <c r="E162" s="209" t="s">
        <v>2897</v>
      </c>
      <c r="F162" s="210" t="s">
        <v>2898</v>
      </c>
      <c r="G162" s="211" t="s">
        <v>194</v>
      </c>
      <c r="H162" s="212">
        <v>3</v>
      </c>
      <c r="I162" s="213"/>
      <c r="J162" s="214">
        <f>ROUND(I162*H162,2)</f>
        <v>0</v>
      </c>
      <c r="K162" s="215"/>
      <c r="L162" s="216"/>
      <c r="M162" s="217" t="s">
        <v>19</v>
      </c>
      <c r="N162" s="218" t="s">
        <v>47</v>
      </c>
      <c r="O162" s="65"/>
      <c r="P162" s="186">
        <f>O162*H162</f>
        <v>0</v>
      </c>
      <c r="Q162" s="186">
        <v>6.9999999999999994E-5</v>
      </c>
      <c r="R162" s="186">
        <f>Q162*H162</f>
        <v>2.0999999999999998E-4</v>
      </c>
      <c r="S162" s="186">
        <v>0</v>
      </c>
      <c r="T162" s="18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8" t="s">
        <v>400</v>
      </c>
      <c r="AT162" s="188" t="s">
        <v>269</v>
      </c>
      <c r="AU162" s="188" t="s">
        <v>86</v>
      </c>
      <c r="AY162" s="18" t="s">
        <v>189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8" t="s">
        <v>84</v>
      </c>
      <c r="BK162" s="189">
        <f>ROUND(I162*H162,2)</f>
        <v>0</v>
      </c>
      <c r="BL162" s="18" t="s">
        <v>294</v>
      </c>
      <c r="BM162" s="188" t="s">
        <v>2899</v>
      </c>
    </row>
    <row r="163" spans="1:65" s="2" customFormat="1" ht="10.199999999999999">
      <c r="A163" s="35"/>
      <c r="B163" s="36"/>
      <c r="C163" s="37"/>
      <c r="D163" s="190" t="s">
        <v>197</v>
      </c>
      <c r="E163" s="37"/>
      <c r="F163" s="191" t="s">
        <v>2898</v>
      </c>
      <c r="G163" s="37"/>
      <c r="H163" s="37"/>
      <c r="I163" s="192"/>
      <c r="J163" s="37"/>
      <c r="K163" s="37"/>
      <c r="L163" s="40"/>
      <c r="M163" s="193"/>
      <c r="N163" s="194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197</v>
      </c>
      <c r="AU163" s="18" t="s">
        <v>86</v>
      </c>
    </row>
    <row r="164" spans="1:65" s="2" customFormat="1" ht="33" customHeight="1">
      <c r="A164" s="35"/>
      <c r="B164" s="36"/>
      <c r="C164" s="176" t="s">
        <v>7</v>
      </c>
      <c r="D164" s="176" t="s">
        <v>191</v>
      </c>
      <c r="E164" s="177" t="s">
        <v>2900</v>
      </c>
      <c r="F164" s="178" t="s">
        <v>2901</v>
      </c>
      <c r="G164" s="179" t="s">
        <v>194</v>
      </c>
      <c r="H164" s="180">
        <v>1</v>
      </c>
      <c r="I164" s="181"/>
      <c r="J164" s="182">
        <f>ROUND(I164*H164,2)</f>
        <v>0</v>
      </c>
      <c r="K164" s="183"/>
      <c r="L164" s="40"/>
      <c r="M164" s="184" t="s">
        <v>19</v>
      </c>
      <c r="N164" s="185" t="s">
        <v>47</v>
      </c>
      <c r="O164" s="65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8" t="s">
        <v>294</v>
      </c>
      <c r="AT164" s="188" t="s">
        <v>191</v>
      </c>
      <c r="AU164" s="188" t="s">
        <v>86</v>
      </c>
      <c r="AY164" s="18" t="s">
        <v>189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8" t="s">
        <v>84</v>
      </c>
      <c r="BK164" s="189">
        <f>ROUND(I164*H164,2)</f>
        <v>0</v>
      </c>
      <c r="BL164" s="18" t="s">
        <v>294</v>
      </c>
      <c r="BM164" s="188" t="s">
        <v>2902</v>
      </c>
    </row>
    <row r="165" spans="1:65" s="2" customFormat="1" ht="19.2">
      <c r="A165" s="35"/>
      <c r="B165" s="36"/>
      <c r="C165" s="37"/>
      <c r="D165" s="190" t="s">
        <v>197</v>
      </c>
      <c r="E165" s="37"/>
      <c r="F165" s="191" t="s">
        <v>2903</v>
      </c>
      <c r="G165" s="37"/>
      <c r="H165" s="37"/>
      <c r="I165" s="192"/>
      <c r="J165" s="37"/>
      <c r="K165" s="37"/>
      <c r="L165" s="40"/>
      <c r="M165" s="193"/>
      <c r="N165" s="194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197</v>
      </c>
      <c r="AU165" s="18" t="s">
        <v>86</v>
      </c>
    </row>
    <row r="166" spans="1:65" s="2" customFormat="1" ht="10.199999999999999">
      <c r="A166" s="35"/>
      <c r="B166" s="36"/>
      <c r="C166" s="37"/>
      <c r="D166" s="195" t="s">
        <v>199</v>
      </c>
      <c r="E166" s="37"/>
      <c r="F166" s="196" t="s">
        <v>2904</v>
      </c>
      <c r="G166" s="37"/>
      <c r="H166" s="37"/>
      <c r="I166" s="192"/>
      <c r="J166" s="37"/>
      <c r="K166" s="37"/>
      <c r="L166" s="40"/>
      <c r="M166" s="193"/>
      <c r="N166" s="194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199</v>
      </c>
      <c r="AU166" s="18" t="s">
        <v>86</v>
      </c>
    </row>
    <row r="167" spans="1:65" s="13" customFormat="1" ht="10.199999999999999">
      <c r="B167" s="197"/>
      <c r="C167" s="198"/>
      <c r="D167" s="190" t="s">
        <v>201</v>
      </c>
      <c r="E167" s="199" t="s">
        <v>19</v>
      </c>
      <c r="F167" s="200" t="s">
        <v>84</v>
      </c>
      <c r="G167" s="198"/>
      <c r="H167" s="201">
        <v>1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201</v>
      </c>
      <c r="AU167" s="207" t="s">
        <v>86</v>
      </c>
      <c r="AV167" s="13" t="s">
        <v>86</v>
      </c>
      <c r="AW167" s="13" t="s">
        <v>37</v>
      </c>
      <c r="AX167" s="13" t="s">
        <v>84</v>
      </c>
      <c r="AY167" s="207" t="s">
        <v>189</v>
      </c>
    </row>
    <row r="168" spans="1:65" s="2" customFormat="1" ht="21.75" customHeight="1">
      <c r="A168" s="35"/>
      <c r="B168" s="36"/>
      <c r="C168" s="208" t="s">
        <v>333</v>
      </c>
      <c r="D168" s="208" t="s">
        <v>269</v>
      </c>
      <c r="E168" s="209" t="s">
        <v>2905</v>
      </c>
      <c r="F168" s="210" t="s">
        <v>2906</v>
      </c>
      <c r="G168" s="211" t="s">
        <v>194</v>
      </c>
      <c r="H168" s="212">
        <v>1</v>
      </c>
      <c r="I168" s="213"/>
      <c r="J168" s="214">
        <f>ROUND(I168*H168,2)</f>
        <v>0</v>
      </c>
      <c r="K168" s="215"/>
      <c r="L168" s="216"/>
      <c r="M168" s="217" t="s">
        <v>19</v>
      </c>
      <c r="N168" s="218" t="s">
        <v>47</v>
      </c>
      <c r="O168" s="65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8" t="s">
        <v>400</v>
      </c>
      <c r="AT168" s="188" t="s">
        <v>269</v>
      </c>
      <c r="AU168" s="188" t="s">
        <v>86</v>
      </c>
      <c r="AY168" s="18" t="s">
        <v>189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8" t="s">
        <v>84</v>
      </c>
      <c r="BK168" s="189">
        <f>ROUND(I168*H168,2)</f>
        <v>0</v>
      </c>
      <c r="BL168" s="18" t="s">
        <v>294</v>
      </c>
      <c r="BM168" s="188" t="s">
        <v>2907</v>
      </c>
    </row>
    <row r="169" spans="1:65" s="2" customFormat="1" ht="10.199999999999999">
      <c r="A169" s="35"/>
      <c r="B169" s="36"/>
      <c r="C169" s="37"/>
      <c r="D169" s="190" t="s">
        <v>197</v>
      </c>
      <c r="E169" s="37"/>
      <c r="F169" s="191" t="s">
        <v>2908</v>
      </c>
      <c r="G169" s="37"/>
      <c r="H169" s="37"/>
      <c r="I169" s="192"/>
      <c r="J169" s="37"/>
      <c r="K169" s="37"/>
      <c r="L169" s="40"/>
      <c r="M169" s="193"/>
      <c r="N169" s="194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197</v>
      </c>
      <c r="AU169" s="18" t="s">
        <v>86</v>
      </c>
    </row>
    <row r="170" spans="1:65" s="2" customFormat="1" ht="33" customHeight="1">
      <c r="A170" s="35"/>
      <c r="B170" s="36"/>
      <c r="C170" s="176" t="s">
        <v>341</v>
      </c>
      <c r="D170" s="176" t="s">
        <v>191</v>
      </c>
      <c r="E170" s="177" t="s">
        <v>2909</v>
      </c>
      <c r="F170" s="178" t="s">
        <v>2910</v>
      </c>
      <c r="G170" s="179" t="s">
        <v>194</v>
      </c>
      <c r="H170" s="180">
        <v>1</v>
      </c>
      <c r="I170" s="181"/>
      <c r="J170" s="182">
        <f>ROUND(I170*H170,2)</f>
        <v>0</v>
      </c>
      <c r="K170" s="183"/>
      <c r="L170" s="40"/>
      <c r="M170" s="184" t="s">
        <v>19</v>
      </c>
      <c r="N170" s="185" t="s">
        <v>47</v>
      </c>
      <c r="O170" s="65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8" t="s">
        <v>294</v>
      </c>
      <c r="AT170" s="188" t="s">
        <v>191</v>
      </c>
      <c r="AU170" s="188" t="s">
        <v>86</v>
      </c>
      <c r="AY170" s="18" t="s">
        <v>189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8" t="s">
        <v>84</v>
      </c>
      <c r="BK170" s="189">
        <f>ROUND(I170*H170,2)</f>
        <v>0</v>
      </c>
      <c r="BL170" s="18" t="s">
        <v>294</v>
      </c>
      <c r="BM170" s="188" t="s">
        <v>2911</v>
      </c>
    </row>
    <row r="171" spans="1:65" s="2" customFormat="1" ht="19.2">
      <c r="A171" s="35"/>
      <c r="B171" s="36"/>
      <c r="C171" s="37"/>
      <c r="D171" s="190" t="s">
        <v>197</v>
      </c>
      <c r="E171" s="37"/>
      <c r="F171" s="191" t="s">
        <v>2912</v>
      </c>
      <c r="G171" s="37"/>
      <c r="H171" s="37"/>
      <c r="I171" s="192"/>
      <c r="J171" s="37"/>
      <c r="K171" s="37"/>
      <c r="L171" s="40"/>
      <c r="M171" s="193"/>
      <c r="N171" s="194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197</v>
      </c>
      <c r="AU171" s="18" t="s">
        <v>86</v>
      </c>
    </row>
    <row r="172" spans="1:65" s="2" customFormat="1" ht="10.199999999999999">
      <c r="A172" s="35"/>
      <c r="B172" s="36"/>
      <c r="C172" s="37"/>
      <c r="D172" s="195" t="s">
        <v>199</v>
      </c>
      <c r="E172" s="37"/>
      <c r="F172" s="196" t="s">
        <v>2913</v>
      </c>
      <c r="G172" s="37"/>
      <c r="H172" s="37"/>
      <c r="I172" s="192"/>
      <c r="J172" s="37"/>
      <c r="K172" s="37"/>
      <c r="L172" s="40"/>
      <c r="M172" s="193"/>
      <c r="N172" s="194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199</v>
      </c>
      <c r="AU172" s="18" t="s">
        <v>86</v>
      </c>
    </row>
    <row r="173" spans="1:65" s="13" customFormat="1" ht="10.199999999999999">
      <c r="B173" s="197"/>
      <c r="C173" s="198"/>
      <c r="D173" s="190" t="s">
        <v>201</v>
      </c>
      <c r="E173" s="199" t="s">
        <v>19</v>
      </c>
      <c r="F173" s="200" t="s">
        <v>84</v>
      </c>
      <c r="G173" s="198"/>
      <c r="H173" s="201">
        <v>1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201</v>
      </c>
      <c r="AU173" s="207" t="s">
        <v>86</v>
      </c>
      <c r="AV173" s="13" t="s">
        <v>86</v>
      </c>
      <c r="AW173" s="13" t="s">
        <v>37</v>
      </c>
      <c r="AX173" s="13" t="s">
        <v>84</v>
      </c>
      <c r="AY173" s="207" t="s">
        <v>189</v>
      </c>
    </row>
    <row r="174" spans="1:65" s="2" customFormat="1" ht="24.15" customHeight="1">
      <c r="A174" s="35"/>
      <c r="B174" s="36"/>
      <c r="C174" s="208" t="s">
        <v>350</v>
      </c>
      <c r="D174" s="208" t="s">
        <v>269</v>
      </c>
      <c r="E174" s="209" t="s">
        <v>2914</v>
      </c>
      <c r="F174" s="210" t="s">
        <v>2915</v>
      </c>
      <c r="G174" s="211" t="s">
        <v>194</v>
      </c>
      <c r="H174" s="212">
        <v>1</v>
      </c>
      <c r="I174" s="213"/>
      <c r="J174" s="214">
        <f>ROUND(I174*H174,2)</f>
        <v>0</v>
      </c>
      <c r="K174" s="215"/>
      <c r="L174" s="216"/>
      <c r="M174" s="217" t="s">
        <v>19</v>
      </c>
      <c r="N174" s="218" t="s">
        <v>47</v>
      </c>
      <c r="O174" s="65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8" t="s">
        <v>400</v>
      </c>
      <c r="AT174" s="188" t="s">
        <v>269</v>
      </c>
      <c r="AU174" s="188" t="s">
        <v>86</v>
      </c>
      <c r="AY174" s="18" t="s">
        <v>189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8" t="s">
        <v>84</v>
      </c>
      <c r="BK174" s="189">
        <f>ROUND(I174*H174,2)</f>
        <v>0</v>
      </c>
      <c r="BL174" s="18" t="s">
        <v>294</v>
      </c>
      <c r="BM174" s="188" t="s">
        <v>2916</v>
      </c>
    </row>
    <row r="175" spans="1:65" s="2" customFormat="1" ht="10.199999999999999">
      <c r="A175" s="35"/>
      <c r="B175" s="36"/>
      <c r="C175" s="37"/>
      <c r="D175" s="190" t="s">
        <v>197</v>
      </c>
      <c r="E175" s="37"/>
      <c r="F175" s="191" t="s">
        <v>2917</v>
      </c>
      <c r="G175" s="37"/>
      <c r="H175" s="37"/>
      <c r="I175" s="192"/>
      <c r="J175" s="37"/>
      <c r="K175" s="37"/>
      <c r="L175" s="40"/>
      <c r="M175" s="193"/>
      <c r="N175" s="194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197</v>
      </c>
      <c r="AU175" s="18" t="s">
        <v>86</v>
      </c>
    </row>
    <row r="176" spans="1:65" s="2" customFormat="1" ht="24.15" customHeight="1">
      <c r="A176" s="35"/>
      <c r="B176" s="36"/>
      <c r="C176" s="176" t="s">
        <v>355</v>
      </c>
      <c r="D176" s="176" t="s">
        <v>191</v>
      </c>
      <c r="E176" s="177" t="s">
        <v>1007</v>
      </c>
      <c r="F176" s="178" t="s">
        <v>1008</v>
      </c>
      <c r="G176" s="179" t="s">
        <v>194</v>
      </c>
      <c r="H176" s="180">
        <v>2</v>
      </c>
      <c r="I176" s="181"/>
      <c r="J176" s="182">
        <f>ROUND(I176*H176,2)</f>
        <v>0</v>
      </c>
      <c r="K176" s="183"/>
      <c r="L176" s="40"/>
      <c r="M176" s="184" t="s">
        <v>19</v>
      </c>
      <c r="N176" s="185" t="s">
        <v>47</v>
      </c>
      <c r="O176" s="65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8" t="s">
        <v>294</v>
      </c>
      <c r="AT176" s="188" t="s">
        <v>191</v>
      </c>
      <c r="AU176" s="188" t="s">
        <v>86</v>
      </c>
      <c r="AY176" s="18" t="s">
        <v>189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8" t="s">
        <v>84</v>
      </c>
      <c r="BK176" s="189">
        <f>ROUND(I176*H176,2)</f>
        <v>0</v>
      </c>
      <c r="BL176" s="18" t="s">
        <v>294</v>
      </c>
      <c r="BM176" s="188" t="s">
        <v>2918</v>
      </c>
    </row>
    <row r="177" spans="1:65" s="2" customFormat="1" ht="19.2">
      <c r="A177" s="35"/>
      <c r="B177" s="36"/>
      <c r="C177" s="37"/>
      <c r="D177" s="190" t="s">
        <v>197</v>
      </c>
      <c r="E177" s="37"/>
      <c r="F177" s="191" t="s">
        <v>1010</v>
      </c>
      <c r="G177" s="37"/>
      <c r="H177" s="37"/>
      <c r="I177" s="192"/>
      <c r="J177" s="37"/>
      <c r="K177" s="37"/>
      <c r="L177" s="40"/>
      <c r="M177" s="193"/>
      <c r="N177" s="194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197</v>
      </c>
      <c r="AU177" s="18" t="s">
        <v>86</v>
      </c>
    </row>
    <row r="178" spans="1:65" s="2" customFormat="1" ht="10.199999999999999">
      <c r="A178" s="35"/>
      <c r="B178" s="36"/>
      <c r="C178" s="37"/>
      <c r="D178" s="195" t="s">
        <v>199</v>
      </c>
      <c r="E178" s="37"/>
      <c r="F178" s="196" t="s">
        <v>1011</v>
      </c>
      <c r="G178" s="37"/>
      <c r="H178" s="37"/>
      <c r="I178" s="192"/>
      <c r="J178" s="37"/>
      <c r="K178" s="37"/>
      <c r="L178" s="40"/>
      <c r="M178" s="193"/>
      <c r="N178" s="194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199</v>
      </c>
      <c r="AU178" s="18" t="s">
        <v>86</v>
      </c>
    </row>
    <row r="179" spans="1:65" s="13" customFormat="1" ht="10.199999999999999">
      <c r="B179" s="197"/>
      <c r="C179" s="198"/>
      <c r="D179" s="190" t="s">
        <v>201</v>
      </c>
      <c r="E179" s="199" t="s">
        <v>19</v>
      </c>
      <c r="F179" s="200" t="s">
        <v>86</v>
      </c>
      <c r="G179" s="198"/>
      <c r="H179" s="201">
        <v>2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201</v>
      </c>
      <c r="AU179" s="207" t="s">
        <v>86</v>
      </c>
      <c r="AV179" s="13" t="s">
        <v>86</v>
      </c>
      <c r="AW179" s="13" t="s">
        <v>37</v>
      </c>
      <c r="AX179" s="13" t="s">
        <v>84</v>
      </c>
      <c r="AY179" s="207" t="s">
        <v>189</v>
      </c>
    </row>
    <row r="180" spans="1:65" s="2" customFormat="1" ht="24.15" customHeight="1">
      <c r="A180" s="35"/>
      <c r="B180" s="36"/>
      <c r="C180" s="208" t="s">
        <v>361</v>
      </c>
      <c r="D180" s="208" t="s">
        <v>269</v>
      </c>
      <c r="E180" s="209" t="s">
        <v>2919</v>
      </c>
      <c r="F180" s="210" t="s">
        <v>2920</v>
      </c>
      <c r="G180" s="211" t="s">
        <v>194</v>
      </c>
      <c r="H180" s="212">
        <v>2</v>
      </c>
      <c r="I180" s="213"/>
      <c r="J180" s="214">
        <f>ROUND(I180*H180,2)</f>
        <v>0</v>
      </c>
      <c r="K180" s="215"/>
      <c r="L180" s="216"/>
      <c r="M180" s="217" t="s">
        <v>19</v>
      </c>
      <c r="N180" s="218" t="s">
        <v>47</v>
      </c>
      <c r="O180" s="65"/>
      <c r="P180" s="186">
        <f>O180*H180</f>
        <v>0</v>
      </c>
      <c r="Q180" s="186">
        <v>4.0000000000000002E-4</v>
      </c>
      <c r="R180" s="186">
        <f>Q180*H180</f>
        <v>8.0000000000000004E-4</v>
      </c>
      <c r="S180" s="186">
        <v>0</v>
      </c>
      <c r="T180" s="18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8" t="s">
        <v>400</v>
      </c>
      <c r="AT180" s="188" t="s">
        <v>269</v>
      </c>
      <c r="AU180" s="188" t="s">
        <v>86</v>
      </c>
      <c r="AY180" s="18" t="s">
        <v>189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8" t="s">
        <v>84</v>
      </c>
      <c r="BK180" s="189">
        <f>ROUND(I180*H180,2)</f>
        <v>0</v>
      </c>
      <c r="BL180" s="18" t="s">
        <v>294</v>
      </c>
      <c r="BM180" s="188" t="s">
        <v>2921</v>
      </c>
    </row>
    <row r="181" spans="1:65" s="2" customFormat="1" ht="19.2">
      <c r="A181" s="35"/>
      <c r="B181" s="36"/>
      <c r="C181" s="37"/>
      <c r="D181" s="190" t="s">
        <v>197</v>
      </c>
      <c r="E181" s="37"/>
      <c r="F181" s="191" t="s">
        <v>2920</v>
      </c>
      <c r="G181" s="37"/>
      <c r="H181" s="37"/>
      <c r="I181" s="192"/>
      <c r="J181" s="37"/>
      <c r="K181" s="37"/>
      <c r="L181" s="40"/>
      <c r="M181" s="193"/>
      <c r="N181" s="194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197</v>
      </c>
      <c r="AU181" s="18" t="s">
        <v>86</v>
      </c>
    </row>
    <row r="182" spans="1:65" s="2" customFormat="1" ht="24.15" customHeight="1">
      <c r="A182" s="35"/>
      <c r="B182" s="36"/>
      <c r="C182" s="176" t="s">
        <v>368</v>
      </c>
      <c r="D182" s="176" t="s">
        <v>191</v>
      </c>
      <c r="E182" s="177" t="s">
        <v>2922</v>
      </c>
      <c r="F182" s="178" t="s">
        <v>2923</v>
      </c>
      <c r="G182" s="179" t="s">
        <v>194</v>
      </c>
      <c r="H182" s="180">
        <v>2</v>
      </c>
      <c r="I182" s="181"/>
      <c r="J182" s="182">
        <f>ROUND(I182*H182,2)</f>
        <v>0</v>
      </c>
      <c r="K182" s="183"/>
      <c r="L182" s="40"/>
      <c r="M182" s="184" t="s">
        <v>19</v>
      </c>
      <c r="N182" s="185" t="s">
        <v>47</v>
      </c>
      <c r="O182" s="65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8" t="s">
        <v>294</v>
      </c>
      <c r="AT182" s="188" t="s">
        <v>191</v>
      </c>
      <c r="AU182" s="188" t="s">
        <v>86</v>
      </c>
      <c r="AY182" s="18" t="s">
        <v>189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8" t="s">
        <v>84</v>
      </c>
      <c r="BK182" s="189">
        <f>ROUND(I182*H182,2)</f>
        <v>0</v>
      </c>
      <c r="BL182" s="18" t="s">
        <v>294</v>
      </c>
      <c r="BM182" s="188" t="s">
        <v>2924</v>
      </c>
    </row>
    <row r="183" spans="1:65" s="2" customFormat="1" ht="19.2">
      <c r="A183" s="35"/>
      <c r="B183" s="36"/>
      <c r="C183" s="37"/>
      <c r="D183" s="190" t="s">
        <v>197</v>
      </c>
      <c r="E183" s="37"/>
      <c r="F183" s="191" t="s">
        <v>2925</v>
      </c>
      <c r="G183" s="37"/>
      <c r="H183" s="37"/>
      <c r="I183" s="192"/>
      <c r="J183" s="37"/>
      <c r="K183" s="37"/>
      <c r="L183" s="40"/>
      <c r="M183" s="193"/>
      <c r="N183" s="194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197</v>
      </c>
      <c r="AU183" s="18" t="s">
        <v>86</v>
      </c>
    </row>
    <row r="184" spans="1:65" s="2" customFormat="1" ht="10.199999999999999">
      <c r="A184" s="35"/>
      <c r="B184" s="36"/>
      <c r="C184" s="37"/>
      <c r="D184" s="195" t="s">
        <v>199</v>
      </c>
      <c r="E184" s="37"/>
      <c r="F184" s="196" t="s">
        <v>2926</v>
      </c>
      <c r="G184" s="37"/>
      <c r="H184" s="37"/>
      <c r="I184" s="192"/>
      <c r="J184" s="37"/>
      <c r="K184" s="37"/>
      <c r="L184" s="40"/>
      <c r="M184" s="193"/>
      <c r="N184" s="194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199</v>
      </c>
      <c r="AU184" s="18" t="s">
        <v>86</v>
      </c>
    </row>
    <row r="185" spans="1:65" s="13" customFormat="1" ht="10.199999999999999">
      <c r="B185" s="197"/>
      <c r="C185" s="198"/>
      <c r="D185" s="190" t="s">
        <v>201</v>
      </c>
      <c r="E185" s="199" t="s">
        <v>19</v>
      </c>
      <c r="F185" s="200" t="s">
        <v>1202</v>
      </c>
      <c r="G185" s="198"/>
      <c r="H185" s="201">
        <v>2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201</v>
      </c>
      <c r="AU185" s="207" t="s">
        <v>86</v>
      </c>
      <c r="AV185" s="13" t="s">
        <v>86</v>
      </c>
      <c r="AW185" s="13" t="s">
        <v>37</v>
      </c>
      <c r="AX185" s="13" t="s">
        <v>84</v>
      </c>
      <c r="AY185" s="207" t="s">
        <v>189</v>
      </c>
    </row>
    <row r="186" spans="1:65" s="2" customFormat="1" ht="24.15" customHeight="1">
      <c r="A186" s="35"/>
      <c r="B186" s="36"/>
      <c r="C186" s="208" t="s">
        <v>374</v>
      </c>
      <c r="D186" s="208" t="s">
        <v>269</v>
      </c>
      <c r="E186" s="209" t="s">
        <v>2927</v>
      </c>
      <c r="F186" s="210" t="s">
        <v>2928</v>
      </c>
      <c r="G186" s="211" t="s">
        <v>194</v>
      </c>
      <c r="H186" s="212">
        <v>2</v>
      </c>
      <c r="I186" s="213"/>
      <c r="J186" s="214">
        <f>ROUND(I186*H186,2)</f>
        <v>0</v>
      </c>
      <c r="K186" s="215"/>
      <c r="L186" s="216"/>
      <c r="M186" s="217" t="s">
        <v>19</v>
      </c>
      <c r="N186" s="218" t="s">
        <v>47</v>
      </c>
      <c r="O186" s="65"/>
      <c r="P186" s="186">
        <f>O186*H186</f>
        <v>0</v>
      </c>
      <c r="Q186" s="186">
        <v>8.0000000000000004E-4</v>
      </c>
      <c r="R186" s="186">
        <f>Q186*H186</f>
        <v>1.6000000000000001E-3</v>
      </c>
      <c r="S186" s="186">
        <v>0</v>
      </c>
      <c r="T186" s="18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8" t="s">
        <v>400</v>
      </c>
      <c r="AT186" s="188" t="s">
        <v>269</v>
      </c>
      <c r="AU186" s="188" t="s">
        <v>86</v>
      </c>
      <c r="AY186" s="18" t="s">
        <v>189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8" t="s">
        <v>84</v>
      </c>
      <c r="BK186" s="189">
        <f>ROUND(I186*H186,2)</f>
        <v>0</v>
      </c>
      <c r="BL186" s="18" t="s">
        <v>294</v>
      </c>
      <c r="BM186" s="188" t="s">
        <v>2929</v>
      </c>
    </row>
    <row r="187" spans="1:65" s="2" customFormat="1" ht="19.2">
      <c r="A187" s="35"/>
      <c r="B187" s="36"/>
      <c r="C187" s="37"/>
      <c r="D187" s="190" t="s">
        <v>197</v>
      </c>
      <c r="E187" s="37"/>
      <c r="F187" s="191" t="s">
        <v>2928</v>
      </c>
      <c r="G187" s="37"/>
      <c r="H187" s="37"/>
      <c r="I187" s="192"/>
      <c r="J187" s="37"/>
      <c r="K187" s="37"/>
      <c r="L187" s="40"/>
      <c r="M187" s="193"/>
      <c r="N187" s="194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197</v>
      </c>
      <c r="AU187" s="18" t="s">
        <v>86</v>
      </c>
    </row>
    <row r="188" spans="1:65" s="2" customFormat="1" ht="24.15" customHeight="1">
      <c r="A188" s="35"/>
      <c r="B188" s="36"/>
      <c r="C188" s="176" t="s">
        <v>380</v>
      </c>
      <c r="D188" s="176" t="s">
        <v>191</v>
      </c>
      <c r="E188" s="177" t="s">
        <v>2930</v>
      </c>
      <c r="F188" s="178" t="s">
        <v>2931</v>
      </c>
      <c r="G188" s="179" t="s">
        <v>194</v>
      </c>
      <c r="H188" s="180">
        <v>2</v>
      </c>
      <c r="I188" s="181"/>
      <c r="J188" s="182">
        <f>ROUND(I188*H188,2)</f>
        <v>0</v>
      </c>
      <c r="K188" s="183"/>
      <c r="L188" s="40"/>
      <c r="M188" s="184" t="s">
        <v>19</v>
      </c>
      <c r="N188" s="185" t="s">
        <v>47</v>
      </c>
      <c r="O188" s="65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8" t="s">
        <v>294</v>
      </c>
      <c r="AT188" s="188" t="s">
        <v>191</v>
      </c>
      <c r="AU188" s="188" t="s">
        <v>86</v>
      </c>
      <c r="AY188" s="18" t="s">
        <v>189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8" t="s">
        <v>84</v>
      </c>
      <c r="BK188" s="189">
        <f>ROUND(I188*H188,2)</f>
        <v>0</v>
      </c>
      <c r="BL188" s="18" t="s">
        <v>294</v>
      </c>
      <c r="BM188" s="188" t="s">
        <v>2932</v>
      </c>
    </row>
    <row r="189" spans="1:65" s="2" customFormat="1" ht="19.2">
      <c r="A189" s="35"/>
      <c r="B189" s="36"/>
      <c r="C189" s="37"/>
      <c r="D189" s="190" t="s">
        <v>197</v>
      </c>
      <c r="E189" s="37"/>
      <c r="F189" s="191" t="s">
        <v>2933</v>
      </c>
      <c r="G189" s="37"/>
      <c r="H189" s="37"/>
      <c r="I189" s="192"/>
      <c r="J189" s="37"/>
      <c r="K189" s="37"/>
      <c r="L189" s="40"/>
      <c r="M189" s="193"/>
      <c r="N189" s="194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197</v>
      </c>
      <c r="AU189" s="18" t="s">
        <v>86</v>
      </c>
    </row>
    <row r="190" spans="1:65" s="2" customFormat="1" ht="10.199999999999999">
      <c r="A190" s="35"/>
      <c r="B190" s="36"/>
      <c r="C190" s="37"/>
      <c r="D190" s="195" t="s">
        <v>199</v>
      </c>
      <c r="E190" s="37"/>
      <c r="F190" s="196" t="s">
        <v>2934</v>
      </c>
      <c r="G190" s="37"/>
      <c r="H190" s="37"/>
      <c r="I190" s="192"/>
      <c r="J190" s="37"/>
      <c r="K190" s="37"/>
      <c r="L190" s="40"/>
      <c r="M190" s="193"/>
      <c r="N190" s="194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199</v>
      </c>
      <c r="AU190" s="18" t="s">
        <v>86</v>
      </c>
    </row>
    <row r="191" spans="1:65" s="2" customFormat="1" ht="24.15" customHeight="1">
      <c r="A191" s="35"/>
      <c r="B191" s="36"/>
      <c r="C191" s="208" t="s">
        <v>386</v>
      </c>
      <c r="D191" s="208" t="s">
        <v>269</v>
      </c>
      <c r="E191" s="209" t="s">
        <v>2935</v>
      </c>
      <c r="F191" s="210" t="s">
        <v>2936</v>
      </c>
      <c r="G191" s="211" t="s">
        <v>194</v>
      </c>
      <c r="H191" s="212">
        <v>1</v>
      </c>
      <c r="I191" s="213"/>
      <c r="J191" s="214">
        <f>ROUND(I191*H191,2)</f>
        <v>0</v>
      </c>
      <c r="K191" s="215"/>
      <c r="L191" s="216"/>
      <c r="M191" s="217" t="s">
        <v>19</v>
      </c>
      <c r="N191" s="218" t="s">
        <v>47</v>
      </c>
      <c r="O191" s="65"/>
      <c r="P191" s="186">
        <f>O191*H191</f>
        <v>0</v>
      </c>
      <c r="Q191" s="186">
        <v>1.0499999999999999E-3</v>
      </c>
      <c r="R191" s="186">
        <f>Q191*H191</f>
        <v>1.0499999999999999E-3</v>
      </c>
      <c r="S191" s="186">
        <v>0</v>
      </c>
      <c r="T191" s="18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8" t="s">
        <v>400</v>
      </c>
      <c r="AT191" s="188" t="s">
        <v>269</v>
      </c>
      <c r="AU191" s="188" t="s">
        <v>86</v>
      </c>
      <c r="AY191" s="18" t="s">
        <v>189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18" t="s">
        <v>84</v>
      </c>
      <c r="BK191" s="189">
        <f>ROUND(I191*H191,2)</f>
        <v>0</v>
      </c>
      <c r="BL191" s="18" t="s">
        <v>294</v>
      </c>
      <c r="BM191" s="188" t="s">
        <v>2937</v>
      </c>
    </row>
    <row r="192" spans="1:65" s="2" customFormat="1" ht="19.2">
      <c r="A192" s="35"/>
      <c r="B192" s="36"/>
      <c r="C192" s="37"/>
      <c r="D192" s="190" t="s">
        <v>197</v>
      </c>
      <c r="E192" s="37"/>
      <c r="F192" s="191" t="s">
        <v>2936</v>
      </c>
      <c r="G192" s="37"/>
      <c r="H192" s="37"/>
      <c r="I192" s="192"/>
      <c r="J192" s="37"/>
      <c r="K192" s="37"/>
      <c r="L192" s="40"/>
      <c r="M192" s="193"/>
      <c r="N192" s="194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197</v>
      </c>
      <c r="AU192" s="18" t="s">
        <v>86</v>
      </c>
    </row>
    <row r="193" spans="1:65" s="13" customFormat="1" ht="10.199999999999999">
      <c r="B193" s="197"/>
      <c r="C193" s="198"/>
      <c r="D193" s="190" t="s">
        <v>201</v>
      </c>
      <c r="E193" s="199" t="s">
        <v>19</v>
      </c>
      <c r="F193" s="200" t="s">
        <v>84</v>
      </c>
      <c r="G193" s="198"/>
      <c r="H193" s="201">
        <v>1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201</v>
      </c>
      <c r="AU193" s="207" t="s">
        <v>86</v>
      </c>
      <c r="AV193" s="13" t="s">
        <v>86</v>
      </c>
      <c r="AW193" s="13" t="s">
        <v>37</v>
      </c>
      <c r="AX193" s="13" t="s">
        <v>84</v>
      </c>
      <c r="AY193" s="207" t="s">
        <v>189</v>
      </c>
    </row>
    <row r="194" spans="1:65" s="2" customFormat="1" ht="24.15" customHeight="1">
      <c r="A194" s="35"/>
      <c r="B194" s="36"/>
      <c r="C194" s="208" t="s">
        <v>393</v>
      </c>
      <c r="D194" s="208" t="s">
        <v>269</v>
      </c>
      <c r="E194" s="209" t="s">
        <v>2938</v>
      </c>
      <c r="F194" s="210" t="s">
        <v>2939</v>
      </c>
      <c r="G194" s="211" t="s">
        <v>194</v>
      </c>
      <c r="H194" s="212">
        <v>1</v>
      </c>
      <c r="I194" s="213"/>
      <c r="J194" s="214">
        <f>ROUND(I194*H194,2)</f>
        <v>0</v>
      </c>
      <c r="K194" s="215"/>
      <c r="L194" s="216"/>
      <c r="M194" s="217" t="s">
        <v>19</v>
      </c>
      <c r="N194" s="218" t="s">
        <v>47</v>
      </c>
      <c r="O194" s="65"/>
      <c r="P194" s="186">
        <f>O194*H194</f>
        <v>0</v>
      </c>
      <c r="Q194" s="186">
        <v>1.0499999999999999E-3</v>
      </c>
      <c r="R194" s="186">
        <f>Q194*H194</f>
        <v>1.0499999999999999E-3</v>
      </c>
      <c r="S194" s="186">
        <v>0</v>
      </c>
      <c r="T194" s="18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8" t="s">
        <v>400</v>
      </c>
      <c r="AT194" s="188" t="s">
        <v>269</v>
      </c>
      <c r="AU194" s="188" t="s">
        <v>86</v>
      </c>
      <c r="AY194" s="18" t="s">
        <v>189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8" t="s">
        <v>84</v>
      </c>
      <c r="BK194" s="189">
        <f>ROUND(I194*H194,2)</f>
        <v>0</v>
      </c>
      <c r="BL194" s="18" t="s">
        <v>294</v>
      </c>
      <c r="BM194" s="188" t="s">
        <v>2940</v>
      </c>
    </row>
    <row r="195" spans="1:65" s="2" customFormat="1" ht="19.2">
      <c r="A195" s="35"/>
      <c r="B195" s="36"/>
      <c r="C195" s="37"/>
      <c r="D195" s="190" t="s">
        <v>197</v>
      </c>
      <c r="E195" s="37"/>
      <c r="F195" s="191" t="s">
        <v>2939</v>
      </c>
      <c r="G195" s="37"/>
      <c r="H195" s="37"/>
      <c r="I195" s="192"/>
      <c r="J195" s="37"/>
      <c r="K195" s="37"/>
      <c r="L195" s="40"/>
      <c r="M195" s="193"/>
      <c r="N195" s="194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197</v>
      </c>
      <c r="AU195" s="18" t="s">
        <v>86</v>
      </c>
    </row>
    <row r="196" spans="1:65" s="13" customFormat="1" ht="10.199999999999999">
      <c r="B196" s="197"/>
      <c r="C196" s="198"/>
      <c r="D196" s="190" t="s">
        <v>201</v>
      </c>
      <c r="E196" s="199" t="s">
        <v>19</v>
      </c>
      <c r="F196" s="200" t="s">
        <v>84</v>
      </c>
      <c r="G196" s="198"/>
      <c r="H196" s="201">
        <v>1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201</v>
      </c>
      <c r="AU196" s="207" t="s">
        <v>86</v>
      </c>
      <c r="AV196" s="13" t="s">
        <v>86</v>
      </c>
      <c r="AW196" s="13" t="s">
        <v>37</v>
      </c>
      <c r="AX196" s="13" t="s">
        <v>84</v>
      </c>
      <c r="AY196" s="207" t="s">
        <v>189</v>
      </c>
    </row>
    <row r="197" spans="1:65" s="2" customFormat="1" ht="24.15" customHeight="1">
      <c r="A197" s="35"/>
      <c r="B197" s="36"/>
      <c r="C197" s="176" t="s">
        <v>400</v>
      </c>
      <c r="D197" s="176" t="s">
        <v>191</v>
      </c>
      <c r="E197" s="177" t="s">
        <v>2941</v>
      </c>
      <c r="F197" s="178" t="s">
        <v>2942</v>
      </c>
      <c r="G197" s="179" t="s">
        <v>194</v>
      </c>
      <c r="H197" s="180">
        <v>1</v>
      </c>
      <c r="I197" s="181"/>
      <c r="J197" s="182">
        <f>ROUND(I197*H197,2)</f>
        <v>0</v>
      </c>
      <c r="K197" s="183"/>
      <c r="L197" s="40"/>
      <c r="M197" s="184" t="s">
        <v>19</v>
      </c>
      <c r="N197" s="185" t="s">
        <v>47</v>
      </c>
      <c r="O197" s="65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8" t="s">
        <v>195</v>
      </c>
      <c r="AT197" s="188" t="s">
        <v>191</v>
      </c>
      <c r="AU197" s="188" t="s">
        <v>86</v>
      </c>
      <c r="AY197" s="18" t="s">
        <v>189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8" t="s">
        <v>84</v>
      </c>
      <c r="BK197" s="189">
        <f>ROUND(I197*H197,2)</f>
        <v>0</v>
      </c>
      <c r="BL197" s="18" t="s">
        <v>195</v>
      </c>
      <c r="BM197" s="188" t="s">
        <v>2943</v>
      </c>
    </row>
    <row r="198" spans="1:65" s="2" customFormat="1" ht="19.2">
      <c r="A198" s="35"/>
      <c r="B198" s="36"/>
      <c r="C198" s="37"/>
      <c r="D198" s="190" t="s">
        <v>197</v>
      </c>
      <c r="E198" s="37"/>
      <c r="F198" s="191" t="s">
        <v>2944</v>
      </c>
      <c r="G198" s="37"/>
      <c r="H198" s="37"/>
      <c r="I198" s="192"/>
      <c r="J198" s="37"/>
      <c r="K198" s="37"/>
      <c r="L198" s="40"/>
      <c r="M198" s="193"/>
      <c r="N198" s="194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197</v>
      </c>
      <c r="AU198" s="18" t="s">
        <v>86</v>
      </c>
    </row>
    <row r="199" spans="1:65" s="2" customFormat="1" ht="10.199999999999999">
      <c r="A199" s="35"/>
      <c r="B199" s="36"/>
      <c r="C199" s="37"/>
      <c r="D199" s="195" t="s">
        <v>199</v>
      </c>
      <c r="E199" s="37"/>
      <c r="F199" s="196" t="s">
        <v>2945</v>
      </c>
      <c r="G199" s="37"/>
      <c r="H199" s="37"/>
      <c r="I199" s="192"/>
      <c r="J199" s="37"/>
      <c r="K199" s="37"/>
      <c r="L199" s="40"/>
      <c r="M199" s="193"/>
      <c r="N199" s="194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199</v>
      </c>
      <c r="AU199" s="18" t="s">
        <v>86</v>
      </c>
    </row>
    <row r="200" spans="1:65" s="13" customFormat="1" ht="10.199999999999999">
      <c r="B200" s="197"/>
      <c r="C200" s="198"/>
      <c r="D200" s="190" t="s">
        <v>201</v>
      </c>
      <c r="E200" s="199" t="s">
        <v>19</v>
      </c>
      <c r="F200" s="200" t="s">
        <v>84</v>
      </c>
      <c r="G200" s="198"/>
      <c r="H200" s="201">
        <v>1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201</v>
      </c>
      <c r="AU200" s="207" t="s">
        <v>86</v>
      </c>
      <c r="AV200" s="13" t="s">
        <v>86</v>
      </c>
      <c r="AW200" s="13" t="s">
        <v>37</v>
      </c>
      <c r="AX200" s="13" t="s">
        <v>84</v>
      </c>
      <c r="AY200" s="207" t="s">
        <v>189</v>
      </c>
    </row>
    <row r="201" spans="1:65" s="2" customFormat="1" ht="24.15" customHeight="1">
      <c r="A201" s="35"/>
      <c r="B201" s="36"/>
      <c r="C201" s="208" t="s">
        <v>407</v>
      </c>
      <c r="D201" s="208" t="s">
        <v>269</v>
      </c>
      <c r="E201" s="209" t="s">
        <v>1028</v>
      </c>
      <c r="F201" s="210" t="s">
        <v>2946</v>
      </c>
      <c r="G201" s="211" t="s">
        <v>194</v>
      </c>
      <c r="H201" s="212">
        <v>1</v>
      </c>
      <c r="I201" s="213"/>
      <c r="J201" s="214">
        <f>ROUND(I201*H201,2)</f>
        <v>0</v>
      </c>
      <c r="K201" s="215"/>
      <c r="L201" s="216"/>
      <c r="M201" s="217" t="s">
        <v>19</v>
      </c>
      <c r="N201" s="218" t="s">
        <v>47</v>
      </c>
      <c r="O201" s="65"/>
      <c r="P201" s="186">
        <f>O201*H201</f>
        <v>0</v>
      </c>
      <c r="Q201" s="186">
        <v>4.6999999999999999E-4</v>
      </c>
      <c r="R201" s="186">
        <f>Q201*H201</f>
        <v>4.6999999999999999E-4</v>
      </c>
      <c r="S201" s="186">
        <v>0</v>
      </c>
      <c r="T201" s="18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8" t="s">
        <v>226</v>
      </c>
      <c r="AT201" s="188" t="s">
        <v>269</v>
      </c>
      <c r="AU201" s="188" t="s">
        <v>86</v>
      </c>
      <c r="AY201" s="18" t="s">
        <v>189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8" t="s">
        <v>84</v>
      </c>
      <c r="BK201" s="189">
        <f>ROUND(I201*H201,2)</f>
        <v>0</v>
      </c>
      <c r="BL201" s="18" t="s">
        <v>195</v>
      </c>
      <c r="BM201" s="188" t="s">
        <v>2947</v>
      </c>
    </row>
    <row r="202" spans="1:65" s="2" customFormat="1" ht="10.199999999999999">
      <c r="A202" s="35"/>
      <c r="B202" s="36"/>
      <c r="C202" s="37"/>
      <c r="D202" s="190" t="s">
        <v>197</v>
      </c>
      <c r="E202" s="37"/>
      <c r="F202" s="191" t="s">
        <v>2946</v>
      </c>
      <c r="G202" s="37"/>
      <c r="H202" s="37"/>
      <c r="I202" s="192"/>
      <c r="J202" s="37"/>
      <c r="K202" s="37"/>
      <c r="L202" s="40"/>
      <c r="M202" s="193"/>
      <c r="N202" s="194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197</v>
      </c>
      <c r="AU202" s="18" t="s">
        <v>86</v>
      </c>
    </row>
    <row r="203" spans="1:65" s="2" customFormat="1" ht="24.15" customHeight="1">
      <c r="A203" s="35"/>
      <c r="B203" s="36"/>
      <c r="C203" s="176" t="s">
        <v>414</v>
      </c>
      <c r="D203" s="176" t="s">
        <v>191</v>
      </c>
      <c r="E203" s="177" t="s">
        <v>2948</v>
      </c>
      <c r="F203" s="178" t="s">
        <v>2949</v>
      </c>
      <c r="G203" s="179" t="s">
        <v>194</v>
      </c>
      <c r="H203" s="180">
        <v>1</v>
      </c>
      <c r="I203" s="181"/>
      <c r="J203" s="182">
        <f>ROUND(I203*H203,2)</f>
        <v>0</v>
      </c>
      <c r="K203" s="183"/>
      <c r="L203" s="40"/>
      <c r="M203" s="184" t="s">
        <v>19</v>
      </c>
      <c r="N203" s="185" t="s">
        <v>47</v>
      </c>
      <c r="O203" s="65"/>
      <c r="P203" s="186">
        <f>O203*H203</f>
        <v>0</v>
      </c>
      <c r="Q203" s="186">
        <v>0</v>
      </c>
      <c r="R203" s="186">
        <f>Q203*H203</f>
        <v>0</v>
      </c>
      <c r="S203" s="186">
        <v>0</v>
      </c>
      <c r="T203" s="18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8" t="s">
        <v>294</v>
      </c>
      <c r="AT203" s="188" t="s">
        <v>191</v>
      </c>
      <c r="AU203" s="188" t="s">
        <v>86</v>
      </c>
      <c r="AY203" s="18" t="s">
        <v>189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18" t="s">
        <v>84</v>
      </c>
      <c r="BK203" s="189">
        <f>ROUND(I203*H203,2)</f>
        <v>0</v>
      </c>
      <c r="BL203" s="18" t="s">
        <v>294</v>
      </c>
      <c r="BM203" s="188" t="s">
        <v>2950</v>
      </c>
    </row>
    <row r="204" spans="1:65" s="2" customFormat="1" ht="19.2">
      <c r="A204" s="35"/>
      <c r="B204" s="36"/>
      <c r="C204" s="37"/>
      <c r="D204" s="190" t="s">
        <v>197</v>
      </c>
      <c r="E204" s="37"/>
      <c r="F204" s="191" t="s">
        <v>2951</v>
      </c>
      <c r="G204" s="37"/>
      <c r="H204" s="37"/>
      <c r="I204" s="192"/>
      <c r="J204" s="37"/>
      <c r="K204" s="37"/>
      <c r="L204" s="40"/>
      <c r="M204" s="193"/>
      <c r="N204" s="194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197</v>
      </c>
      <c r="AU204" s="18" t="s">
        <v>86</v>
      </c>
    </row>
    <row r="205" spans="1:65" s="2" customFormat="1" ht="10.199999999999999">
      <c r="A205" s="35"/>
      <c r="B205" s="36"/>
      <c r="C205" s="37"/>
      <c r="D205" s="195" t="s">
        <v>199</v>
      </c>
      <c r="E205" s="37"/>
      <c r="F205" s="196" t="s">
        <v>2952</v>
      </c>
      <c r="G205" s="37"/>
      <c r="H205" s="37"/>
      <c r="I205" s="192"/>
      <c r="J205" s="37"/>
      <c r="K205" s="37"/>
      <c r="L205" s="40"/>
      <c r="M205" s="193"/>
      <c r="N205" s="194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199</v>
      </c>
      <c r="AU205" s="18" t="s">
        <v>86</v>
      </c>
    </row>
    <row r="206" spans="1:65" s="13" customFormat="1" ht="10.199999999999999">
      <c r="B206" s="197"/>
      <c r="C206" s="198"/>
      <c r="D206" s="190" t="s">
        <v>201</v>
      </c>
      <c r="E206" s="199" t="s">
        <v>19</v>
      </c>
      <c r="F206" s="200" t="s">
        <v>84</v>
      </c>
      <c r="G206" s="198"/>
      <c r="H206" s="201">
        <v>1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201</v>
      </c>
      <c r="AU206" s="207" t="s">
        <v>86</v>
      </c>
      <c r="AV206" s="13" t="s">
        <v>86</v>
      </c>
      <c r="AW206" s="13" t="s">
        <v>37</v>
      </c>
      <c r="AX206" s="13" t="s">
        <v>84</v>
      </c>
      <c r="AY206" s="207" t="s">
        <v>189</v>
      </c>
    </row>
    <row r="207" spans="1:65" s="2" customFormat="1" ht="24.15" customHeight="1">
      <c r="A207" s="35"/>
      <c r="B207" s="36"/>
      <c r="C207" s="208" t="s">
        <v>422</v>
      </c>
      <c r="D207" s="208" t="s">
        <v>269</v>
      </c>
      <c r="E207" s="209" t="s">
        <v>2953</v>
      </c>
      <c r="F207" s="210" t="s">
        <v>2954</v>
      </c>
      <c r="G207" s="211" t="s">
        <v>194</v>
      </c>
      <c r="H207" s="212">
        <v>1</v>
      </c>
      <c r="I207" s="213"/>
      <c r="J207" s="214">
        <f>ROUND(I207*H207,2)</f>
        <v>0</v>
      </c>
      <c r="K207" s="215"/>
      <c r="L207" s="216"/>
      <c r="M207" s="217" t="s">
        <v>19</v>
      </c>
      <c r="N207" s="218" t="s">
        <v>47</v>
      </c>
      <c r="O207" s="65"/>
      <c r="P207" s="186">
        <f>O207*H207</f>
        <v>0</v>
      </c>
      <c r="Q207" s="186">
        <v>5.9999999999999995E-4</v>
      </c>
      <c r="R207" s="186">
        <f>Q207*H207</f>
        <v>5.9999999999999995E-4</v>
      </c>
      <c r="S207" s="186">
        <v>0</v>
      </c>
      <c r="T207" s="18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8" t="s">
        <v>400</v>
      </c>
      <c r="AT207" s="188" t="s">
        <v>269</v>
      </c>
      <c r="AU207" s="188" t="s">
        <v>86</v>
      </c>
      <c r="AY207" s="18" t="s">
        <v>189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8" t="s">
        <v>84</v>
      </c>
      <c r="BK207" s="189">
        <f>ROUND(I207*H207,2)</f>
        <v>0</v>
      </c>
      <c r="BL207" s="18" t="s">
        <v>294</v>
      </c>
      <c r="BM207" s="188" t="s">
        <v>2955</v>
      </c>
    </row>
    <row r="208" spans="1:65" s="2" customFormat="1" ht="10.199999999999999">
      <c r="A208" s="35"/>
      <c r="B208" s="36"/>
      <c r="C208" s="37"/>
      <c r="D208" s="190" t="s">
        <v>197</v>
      </c>
      <c r="E208" s="37"/>
      <c r="F208" s="191" t="s">
        <v>2954</v>
      </c>
      <c r="G208" s="37"/>
      <c r="H208" s="37"/>
      <c r="I208" s="192"/>
      <c r="J208" s="37"/>
      <c r="K208" s="37"/>
      <c r="L208" s="40"/>
      <c r="M208" s="193"/>
      <c r="N208" s="194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197</v>
      </c>
      <c r="AU208" s="18" t="s">
        <v>86</v>
      </c>
    </row>
    <row r="209" spans="1:65" s="2" customFormat="1" ht="24.15" customHeight="1">
      <c r="A209" s="35"/>
      <c r="B209" s="36"/>
      <c r="C209" s="176" t="s">
        <v>428</v>
      </c>
      <c r="D209" s="176" t="s">
        <v>191</v>
      </c>
      <c r="E209" s="177" t="s">
        <v>2956</v>
      </c>
      <c r="F209" s="178" t="s">
        <v>2957</v>
      </c>
      <c r="G209" s="179" t="s">
        <v>194</v>
      </c>
      <c r="H209" s="180">
        <v>4</v>
      </c>
      <c r="I209" s="181"/>
      <c r="J209" s="182">
        <f>ROUND(I209*H209,2)</f>
        <v>0</v>
      </c>
      <c r="K209" s="183"/>
      <c r="L209" s="40"/>
      <c r="M209" s="184" t="s">
        <v>19</v>
      </c>
      <c r="N209" s="185" t="s">
        <v>47</v>
      </c>
      <c r="O209" s="65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8" t="s">
        <v>294</v>
      </c>
      <c r="AT209" s="188" t="s">
        <v>191</v>
      </c>
      <c r="AU209" s="188" t="s">
        <v>86</v>
      </c>
      <c r="AY209" s="18" t="s">
        <v>189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8" t="s">
        <v>84</v>
      </c>
      <c r="BK209" s="189">
        <f>ROUND(I209*H209,2)</f>
        <v>0</v>
      </c>
      <c r="BL209" s="18" t="s">
        <v>294</v>
      </c>
      <c r="BM209" s="188" t="s">
        <v>2958</v>
      </c>
    </row>
    <row r="210" spans="1:65" s="2" customFormat="1" ht="19.2">
      <c r="A210" s="35"/>
      <c r="B210" s="36"/>
      <c r="C210" s="37"/>
      <c r="D210" s="190" t="s">
        <v>197</v>
      </c>
      <c r="E210" s="37"/>
      <c r="F210" s="191" t="s">
        <v>2959</v>
      </c>
      <c r="G210" s="37"/>
      <c r="H210" s="37"/>
      <c r="I210" s="192"/>
      <c r="J210" s="37"/>
      <c r="K210" s="37"/>
      <c r="L210" s="40"/>
      <c r="M210" s="193"/>
      <c r="N210" s="194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197</v>
      </c>
      <c r="AU210" s="18" t="s">
        <v>86</v>
      </c>
    </row>
    <row r="211" spans="1:65" s="2" customFormat="1" ht="10.199999999999999">
      <c r="A211" s="35"/>
      <c r="B211" s="36"/>
      <c r="C211" s="37"/>
      <c r="D211" s="195" t="s">
        <v>199</v>
      </c>
      <c r="E211" s="37"/>
      <c r="F211" s="196" t="s">
        <v>2960</v>
      </c>
      <c r="G211" s="37"/>
      <c r="H211" s="37"/>
      <c r="I211" s="192"/>
      <c r="J211" s="37"/>
      <c r="K211" s="37"/>
      <c r="L211" s="40"/>
      <c r="M211" s="193"/>
      <c r="N211" s="194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199</v>
      </c>
      <c r="AU211" s="18" t="s">
        <v>86</v>
      </c>
    </row>
    <row r="212" spans="1:65" s="13" customFormat="1" ht="10.199999999999999">
      <c r="B212" s="197"/>
      <c r="C212" s="198"/>
      <c r="D212" s="190" t="s">
        <v>201</v>
      </c>
      <c r="E212" s="199" t="s">
        <v>19</v>
      </c>
      <c r="F212" s="200" t="s">
        <v>195</v>
      </c>
      <c r="G212" s="198"/>
      <c r="H212" s="201">
        <v>4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201</v>
      </c>
      <c r="AU212" s="207" t="s">
        <v>86</v>
      </c>
      <c r="AV212" s="13" t="s">
        <v>86</v>
      </c>
      <c r="AW212" s="13" t="s">
        <v>37</v>
      </c>
      <c r="AX212" s="13" t="s">
        <v>84</v>
      </c>
      <c r="AY212" s="207" t="s">
        <v>189</v>
      </c>
    </row>
    <row r="213" spans="1:65" s="2" customFormat="1" ht="24.15" customHeight="1">
      <c r="A213" s="35"/>
      <c r="B213" s="36"/>
      <c r="C213" s="208" t="s">
        <v>434</v>
      </c>
      <c r="D213" s="208" t="s">
        <v>269</v>
      </c>
      <c r="E213" s="209" t="s">
        <v>2961</v>
      </c>
      <c r="F213" s="210" t="s">
        <v>2962</v>
      </c>
      <c r="G213" s="211" t="s">
        <v>194</v>
      </c>
      <c r="H213" s="212">
        <v>4</v>
      </c>
      <c r="I213" s="213"/>
      <c r="J213" s="214">
        <f>ROUND(I213*H213,2)</f>
        <v>0</v>
      </c>
      <c r="K213" s="215"/>
      <c r="L213" s="216"/>
      <c r="M213" s="217" t="s">
        <v>19</v>
      </c>
      <c r="N213" s="218" t="s">
        <v>47</v>
      </c>
      <c r="O213" s="65"/>
      <c r="P213" s="186">
        <f>O213*H213</f>
        <v>0</v>
      </c>
      <c r="Q213" s="186">
        <v>1.8E-3</v>
      </c>
      <c r="R213" s="186">
        <f>Q213*H213</f>
        <v>7.1999999999999998E-3</v>
      </c>
      <c r="S213" s="186">
        <v>0</v>
      </c>
      <c r="T213" s="18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8" t="s">
        <v>400</v>
      </c>
      <c r="AT213" s="188" t="s">
        <v>269</v>
      </c>
      <c r="AU213" s="188" t="s">
        <v>86</v>
      </c>
      <c r="AY213" s="18" t="s">
        <v>189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8" t="s">
        <v>84</v>
      </c>
      <c r="BK213" s="189">
        <f>ROUND(I213*H213,2)</f>
        <v>0</v>
      </c>
      <c r="BL213" s="18" t="s">
        <v>294</v>
      </c>
      <c r="BM213" s="188" t="s">
        <v>2963</v>
      </c>
    </row>
    <row r="214" spans="1:65" s="2" customFormat="1" ht="19.2">
      <c r="A214" s="35"/>
      <c r="B214" s="36"/>
      <c r="C214" s="37"/>
      <c r="D214" s="190" t="s">
        <v>197</v>
      </c>
      <c r="E214" s="37"/>
      <c r="F214" s="191" t="s">
        <v>2964</v>
      </c>
      <c r="G214" s="37"/>
      <c r="H214" s="37"/>
      <c r="I214" s="192"/>
      <c r="J214" s="37"/>
      <c r="K214" s="37"/>
      <c r="L214" s="40"/>
      <c r="M214" s="193"/>
      <c r="N214" s="194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197</v>
      </c>
      <c r="AU214" s="18" t="s">
        <v>86</v>
      </c>
    </row>
    <row r="215" spans="1:65" s="2" customFormat="1" ht="24.15" customHeight="1">
      <c r="A215" s="35"/>
      <c r="B215" s="36"/>
      <c r="C215" s="176" t="s">
        <v>439</v>
      </c>
      <c r="D215" s="176" t="s">
        <v>191</v>
      </c>
      <c r="E215" s="177" t="s">
        <v>1100</v>
      </c>
      <c r="F215" s="178" t="s">
        <v>1101</v>
      </c>
      <c r="G215" s="179" t="s">
        <v>336</v>
      </c>
      <c r="H215" s="180">
        <v>2.8000000000000001E-2</v>
      </c>
      <c r="I215" s="181"/>
      <c r="J215" s="182">
        <f>ROUND(I215*H215,2)</f>
        <v>0</v>
      </c>
      <c r="K215" s="183"/>
      <c r="L215" s="40"/>
      <c r="M215" s="184" t="s">
        <v>19</v>
      </c>
      <c r="N215" s="185" t="s">
        <v>47</v>
      </c>
      <c r="O215" s="65"/>
      <c r="P215" s="186">
        <f>O215*H215</f>
        <v>0</v>
      </c>
      <c r="Q215" s="186">
        <v>0</v>
      </c>
      <c r="R215" s="186">
        <f>Q215*H215</f>
        <v>0</v>
      </c>
      <c r="S215" s="186">
        <v>0</v>
      </c>
      <c r="T215" s="18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8" t="s">
        <v>294</v>
      </c>
      <c r="AT215" s="188" t="s">
        <v>191</v>
      </c>
      <c r="AU215" s="188" t="s">
        <v>86</v>
      </c>
      <c r="AY215" s="18" t="s">
        <v>189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8" t="s">
        <v>84</v>
      </c>
      <c r="BK215" s="189">
        <f>ROUND(I215*H215,2)</f>
        <v>0</v>
      </c>
      <c r="BL215" s="18" t="s">
        <v>294</v>
      </c>
      <c r="BM215" s="188" t="s">
        <v>2965</v>
      </c>
    </row>
    <row r="216" spans="1:65" s="2" customFormat="1" ht="28.8">
      <c r="A216" s="35"/>
      <c r="B216" s="36"/>
      <c r="C216" s="37"/>
      <c r="D216" s="190" t="s">
        <v>197</v>
      </c>
      <c r="E216" s="37"/>
      <c r="F216" s="191" t="s">
        <v>1103</v>
      </c>
      <c r="G216" s="37"/>
      <c r="H216" s="37"/>
      <c r="I216" s="192"/>
      <c r="J216" s="37"/>
      <c r="K216" s="37"/>
      <c r="L216" s="40"/>
      <c r="M216" s="193"/>
      <c r="N216" s="194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197</v>
      </c>
      <c r="AU216" s="18" t="s">
        <v>86</v>
      </c>
    </row>
    <row r="217" spans="1:65" s="2" customFormat="1" ht="10.199999999999999">
      <c r="A217" s="35"/>
      <c r="B217" s="36"/>
      <c r="C217" s="37"/>
      <c r="D217" s="195" t="s">
        <v>199</v>
      </c>
      <c r="E217" s="37"/>
      <c r="F217" s="196" t="s">
        <v>1104</v>
      </c>
      <c r="G217" s="37"/>
      <c r="H217" s="37"/>
      <c r="I217" s="192"/>
      <c r="J217" s="37"/>
      <c r="K217" s="37"/>
      <c r="L217" s="40"/>
      <c r="M217" s="193"/>
      <c r="N217" s="194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199</v>
      </c>
      <c r="AU217" s="18" t="s">
        <v>86</v>
      </c>
    </row>
    <row r="218" spans="1:65" s="12" customFormat="1" ht="22.8" customHeight="1">
      <c r="B218" s="160"/>
      <c r="C218" s="161"/>
      <c r="D218" s="162" t="s">
        <v>75</v>
      </c>
      <c r="E218" s="174" t="s">
        <v>1110</v>
      </c>
      <c r="F218" s="174" t="s">
        <v>1111</v>
      </c>
      <c r="G218" s="161"/>
      <c r="H218" s="161"/>
      <c r="I218" s="164"/>
      <c r="J218" s="175">
        <f>BK218</f>
        <v>0</v>
      </c>
      <c r="K218" s="161"/>
      <c r="L218" s="166"/>
      <c r="M218" s="167"/>
      <c r="N218" s="168"/>
      <c r="O218" s="168"/>
      <c r="P218" s="169">
        <f>SUM(P219:P300)</f>
        <v>0</v>
      </c>
      <c r="Q218" s="168"/>
      <c r="R218" s="169">
        <f>SUM(R219:R300)</f>
        <v>1.2672919999999999E-2</v>
      </c>
      <c r="S218" s="168"/>
      <c r="T218" s="170">
        <f>SUM(T219:T300)</f>
        <v>0</v>
      </c>
      <c r="AR218" s="171" t="s">
        <v>86</v>
      </c>
      <c r="AT218" s="172" t="s">
        <v>75</v>
      </c>
      <c r="AU218" s="172" t="s">
        <v>84</v>
      </c>
      <c r="AY218" s="171" t="s">
        <v>189</v>
      </c>
      <c r="BK218" s="173">
        <f>SUM(BK219:BK300)</f>
        <v>0</v>
      </c>
    </row>
    <row r="219" spans="1:65" s="2" customFormat="1" ht="16.5" customHeight="1">
      <c r="A219" s="35"/>
      <c r="B219" s="36"/>
      <c r="C219" s="176" t="s">
        <v>445</v>
      </c>
      <c r="D219" s="176" t="s">
        <v>191</v>
      </c>
      <c r="E219" s="177" t="s">
        <v>2966</v>
      </c>
      <c r="F219" s="178" t="s">
        <v>2967</v>
      </c>
      <c r="G219" s="179" t="s">
        <v>210</v>
      </c>
      <c r="H219" s="180">
        <v>7.25</v>
      </c>
      <c r="I219" s="181"/>
      <c r="J219" s="182">
        <f>ROUND(I219*H219,2)</f>
        <v>0</v>
      </c>
      <c r="K219" s="183"/>
      <c r="L219" s="40"/>
      <c r="M219" s="184" t="s">
        <v>19</v>
      </c>
      <c r="N219" s="185" t="s">
        <v>47</v>
      </c>
      <c r="O219" s="65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8" t="s">
        <v>294</v>
      </c>
      <c r="AT219" s="188" t="s">
        <v>191</v>
      </c>
      <c r="AU219" s="188" t="s">
        <v>86</v>
      </c>
      <c r="AY219" s="18" t="s">
        <v>189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8" t="s">
        <v>84</v>
      </c>
      <c r="BK219" s="189">
        <f>ROUND(I219*H219,2)</f>
        <v>0</v>
      </c>
      <c r="BL219" s="18" t="s">
        <v>294</v>
      </c>
      <c r="BM219" s="188" t="s">
        <v>2968</v>
      </c>
    </row>
    <row r="220" spans="1:65" s="2" customFormat="1" ht="10.199999999999999">
      <c r="A220" s="35"/>
      <c r="B220" s="36"/>
      <c r="C220" s="37"/>
      <c r="D220" s="190" t="s">
        <v>197</v>
      </c>
      <c r="E220" s="37"/>
      <c r="F220" s="191" t="s">
        <v>2967</v>
      </c>
      <c r="G220" s="37"/>
      <c r="H220" s="37"/>
      <c r="I220" s="192"/>
      <c r="J220" s="37"/>
      <c r="K220" s="37"/>
      <c r="L220" s="40"/>
      <c r="M220" s="193"/>
      <c r="N220" s="194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197</v>
      </c>
      <c r="AU220" s="18" t="s">
        <v>86</v>
      </c>
    </row>
    <row r="221" spans="1:65" s="2" customFormat="1" ht="10.199999999999999">
      <c r="A221" s="35"/>
      <c r="B221" s="36"/>
      <c r="C221" s="37"/>
      <c r="D221" s="195" t="s">
        <v>199</v>
      </c>
      <c r="E221" s="37"/>
      <c r="F221" s="196" t="s">
        <v>2969</v>
      </c>
      <c r="G221" s="37"/>
      <c r="H221" s="37"/>
      <c r="I221" s="192"/>
      <c r="J221" s="37"/>
      <c r="K221" s="37"/>
      <c r="L221" s="40"/>
      <c r="M221" s="193"/>
      <c r="N221" s="194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199</v>
      </c>
      <c r="AU221" s="18" t="s">
        <v>86</v>
      </c>
    </row>
    <row r="222" spans="1:65" s="13" customFormat="1" ht="10.199999999999999">
      <c r="B222" s="197"/>
      <c r="C222" s="198"/>
      <c r="D222" s="190" t="s">
        <v>201</v>
      </c>
      <c r="E222" s="199" t="s">
        <v>19</v>
      </c>
      <c r="F222" s="200" t="s">
        <v>2970</v>
      </c>
      <c r="G222" s="198"/>
      <c r="H222" s="201">
        <v>7.25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201</v>
      </c>
      <c r="AU222" s="207" t="s">
        <v>86</v>
      </c>
      <c r="AV222" s="13" t="s">
        <v>86</v>
      </c>
      <c r="AW222" s="13" t="s">
        <v>37</v>
      </c>
      <c r="AX222" s="13" t="s">
        <v>84</v>
      </c>
      <c r="AY222" s="207" t="s">
        <v>189</v>
      </c>
    </row>
    <row r="223" spans="1:65" s="2" customFormat="1" ht="16.5" customHeight="1">
      <c r="A223" s="35"/>
      <c r="B223" s="36"/>
      <c r="C223" s="208" t="s">
        <v>449</v>
      </c>
      <c r="D223" s="208" t="s">
        <v>269</v>
      </c>
      <c r="E223" s="209" t="s">
        <v>2971</v>
      </c>
      <c r="F223" s="210" t="s">
        <v>2972</v>
      </c>
      <c r="G223" s="211" t="s">
        <v>210</v>
      </c>
      <c r="H223" s="212">
        <v>7.5730000000000004</v>
      </c>
      <c r="I223" s="213"/>
      <c r="J223" s="214">
        <f>ROUND(I223*H223,2)</f>
        <v>0</v>
      </c>
      <c r="K223" s="215"/>
      <c r="L223" s="216"/>
      <c r="M223" s="217" t="s">
        <v>19</v>
      </c>
      <c r="N223" s="218" t="s">
        <v>47</v>
      </c>
      <c r="O223" s="65"/>
      <c r="P223" s="186">
        <f>O223*H223</f>
        <v>0</v>
      </c>
      <c r="Q223" s="186">
        <v>4.0000000000000003E-5</v>
      </c>
      <c r="R223" s="186">
        <f>Q223*H223</f>
        <v>3.0292000000000003E-4</v>
      </c>
      <c r="S223" s="186">
        <v>0</v>
      </c>
      <c r="T223" s="18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8" t="s">
        <v>400</v>
      </c>
      <c r="AT223" s="188" t="s">
        <v>269</v>
      </c>
      <c r="AU223" s="188" t="s">
        <v>86</v>
      </c>
      <c r="AY223" s="18" t="s">
        <v>189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8" t="s">
        <v>84</v>
      </c>
      <c r="BK223" s="189">
        <f>ROUND(I223*H223,2)</f>
        <v>0</v>
      </c>
      <c r="BL223" s="18" t="s">
        <v>294</v>
      </c>
      <c r="BM223" s="188" t="s">
        <v>2973</v>
      </c>
    </row>
    <row r="224" spans="1:65" s="2" customFormat="1" ht="10.199999999999999">
      <c r="A224" s="35"/>
      <c r="B224" s="36"/>
      <c r="C224" s="37"/>
      <c r="D224" s="190" t="s">
        <v>197</v>
      </c>
      <c r="E224" s="37"/>
      <c r="F224" s="191" t="s">
        <v>2972</v>
      </c>
      <c r="G224" s="37"/>
      <c r="H224" s="37"/>
      <c r="I224" s="192"/>
      <c r="J224" s="37"/>
      <c r="K224" s="37"/>
      <c r="L224" s="40"/>
      <c r="M224" s="193"/>
      <c r="N224" s="194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197</v>
      </c>
      <c r="AU224" s="18" t="s">
        <v>86</v>
      </c>
    </row>
    <row r="225" spans="1:65" s="13" customFormat="1" ht="10.199999999999999">
      <c r="B225" s="197"/>
      <c r="C225" s="198"/>
      <c r="D225" s="190" t="s">
        <v>201</v>
      </c>
      <c r="E225" s="199" t="s">
        <v>19</v>
      </c>
      <c r="F225" s="200" t="s">
        <v>2974</v>
      </c>
      <c r="G225" s="198"/>
      <c r="H225" s="201">
        <v>7.5730000000000004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201</v>
      </c>
      <c r="AU225" s="207" t="s">
        <v>86</v>
      </c>
      <c r="AV225" s="13" t="s">
        <v>86</v>
      </c>
      <c r="AW225" s="13" t="s">
        <v>37</v>
      </c>
      <c r="AX225" s="13" t="s">
        <v>84</v>
      </c>
      <c r="AY225" s="207" t="s">
        <v>189</v>
      </c>
    </row>
    <row r="226" spans="1:65" s="2" customFormat="1" ht="33" customHeight="1">
      <c r="A226" s="35"/>
      <c r="B226" s="36"/>
      <c r="C226" s="176" t="s">
        <v>455</v>
      </c>
      <c r="D226" s="176" t="s">
        <v>191</v>
      </c>
      <c r="E226" s="177" t="s">
        <v>1123</v>
      </c>
      <c r="F226" s="178" t="s">
        <v>1124</v>
      </c>
      <c r="G226" s="179" t="s">
        <v>194</v>
      </c>
      <c r="H226" s="180">
        <v>1</v>
      </c>
      <c r="I226" s="181"/>
      <c r="J226" s="182">
        <f>ROUND(I226*H226,2)</f>
        <v>0</v>
      </c>
      <c r="K226" s="183"/>
      <c r="L226" s="40"/>
      <c r="M226" s="184" t="s">
        <v>19</v>
      </c>
      <c r="N226" s="185" t="s">
        <v>47</v>
      </c>
      <c r="O226" s="65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8" t="s">
        <v>294</v>
      </c>
      <c r="AT226" s="188" t="s">
        <v>191</v>
      </c>
      <c r="AU226" s="188" t="s">
        <v>86</v>
      </c>
      <c r="AY226" s="18" t="s">
        <v>189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8" t="s">
        <v>84</v>
      </c>
      <c r="BK226" s="189">
        <f>ROUND(I226*H226,2)</f>
        <v>0</v>
      </c>
      <c r="BL226" s="18" t="s">
        <v>294</v>
      </c>
      <c r="BM226" s="188" t="s">
        <v>2975</v>
      </c>
    </row>
    <row r="227" spans="1:65" s="2" customFormat="1" ht="19.2">
      <c r="A227" s="35"/>
      <c r="B227" s="36"/>
      <c r="C227" s="37"/>
      <c r="D227" s="190" t="s">
        <v>197</v>
      </c>
      <c r="E227" s="37"/>
      <c r="F227" s="191" t="s">
        <v>1126</v>
      </c>
      <c r="G227" s="37"/>
      <c r="H227" s="37"/>
      <c r="I227" s="192"/>
      <c r="J227" s="37"/>
      <c r="K227" s="37"/>
      <c r="L227" s="40"/>
      <c r="M227" s="193"/>
      <c r="N227" s="194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197</v>
      </c>
      <c r="AU227" s="18" t="s">
        <v>86</v>
      </c>
    </row>
    <row r="228" spans="1:65" s="2" customFormat="1" ht="10.199999999999999">
      <c r="A228" s="35"/>
      <c r="B228" s="36"/>
      <c r="C228" s="37"/>
      <c r="D228" s="195" t="s">
        <v>199</v>
      </c>
      <c r="E228" s="37"/>
      <c r="F228" s="196" t="s">
        <v>1127</v>
      </c>
      <c r="G228" s="37"/>
      <c r="H228" s="37"/>
      <c r="I228" s="192"/>
      <c r="J228" s="37"/>
      <c r="K228" s="37"/>
      <c r="L228" s="40"/>
      <c r="M228" s="193"/>
      <c r="N228" s="194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199</v>
      </c>
      <c r="AU228" s="18" t="s">
        <v>86</v>
      </c>
    </row>
    <row r="229" spans="1:65" s="13" customFormat="1" ht="10.199999999999999">
      <c r="B229" s="197"/>
      <c r="C229" s="198"/>
      <c r="D229" s="190" t="s">
        <v>201</v>
      </c>
      <c r="E229" s="199" t="s">
        <v>19</v>
      </c>
      <c r="F229" s="200" t="s">
        <v>84</v>
      </c>
      <c r="G229" s="198"/>
      <c r="H229" s="201">
        <v>1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201</v>
      </c>
      <c r="AU229" s="207" t="s">
        <v>86</v>
      </c>
      <c r="AV229" s="13" t="s">
        <v>86</v>
      </c>
      <c r="AW229" s="13" t="s">
        <v>37</v>
      </c>
      <c r="AX229" s="13" t="s">
        <v>84</v>
      </c>
      <c r="AY229" s="207" t="s">
        <v>189</v>
      </c>
    </row>
    <row r="230" spans="1:65" s="2" customFormat="1" ht="24.15" customHeight="1">
      <c r="A230" s="35"/>
      <c r="B230" s="36"/>
      <c r="C230" s="208" t="s">
        <v>459</v>
      </c>
      <c r="D230" s="208" t="s">
        <v>269</v>
      </c>
      <c r="E230" s="209" t="s">
        <v>1128</v>
      </c>
      <c r="F230" s="210" t="s">
        <v>1129</v>
      </c>
      <c r="G230" s="211" t="s">
        <v>194</v>
      </c>
      <c r="H230" s="212">
        <v>1</v>
      </c>
      <c r="I230" s="213"/>
      <c r="J230" s="214">
        <f>ROUND(I230*H230,2)</f>
        <v>0</v>
      </c>
      <c r="K230" s="215"/>
      <c r="L230" s="216"/>
      <c r="M230" s="217" t="s">
        <v>19</v>
      </c>
      <c r="N230" s="218" t="s">
        <v>47</v>
      </c>
      <c r="O230" s="65"/>
      <c r="P230" s="186">
        <f>O230*H230</f>
        <v>0</v>
      </c>
      <c r="Q230" s="186">
        <v>1.8400000000000001E-3</v>
      </c>
      <c r="R230" s="186">
        <f>Q230*H230</f>
        <v>1.8400000000000001E-3</v>
      </c>
      <c r="S230" s="186">
        <v>0</v>
      </c>
      <c r="T230" s="18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8" t="s">
        <v>400</v>
      </c>
      <c r="AT230" s="188" t="s">
        <v>269</v>
      </c>
      <c r="AU230" s="188" t="s">
        <v>86</v>
      </c>
      <c r="AY230" s="18" t="s">
        <v>189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8" t="s">
        <v>84</v>
      </c>
      <c r="BK230" s="189">
        <f>ROUND(I230*H230,2)</f>
        <v>0</v>
      </c>
      <c r="BL230" s="18" t="s">
        <v>294</v>
      </c>
      <c r="BM230" s="188" t="s">
        <v>2976</v>
      </c>
    </row>
    <row r="231" spans="1:65" s="2" customFormat="1" ht="19.2">
      <c r="A231" s="35"/>
      <c r="B231" s="36"/>
      <c r="C231" s="37"/>
      <c r="D231" s="190" t="s">
        <v>197</v>
      </c>
      <c r="E231" s="37"/>
      <c r="F231" s="191" t="s">
        <v>1129</v>
      </c>
      <c r="G231" s="37"/>
      <c r="H231" s="37"/>
      <c r="I231" s="192"/>
      <c r="J231" s="37"/>
      <c r="K231" s="37"/>
      <c r="L231" s="40"/>
      <c r="M231" s="193"/>
      <c r="N231" s="194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197</v>
      </c>
      <c r="AU231" s="18" t="s">
        <v>86</v>
      </c>
    </row>
    <row r="232" spans="1:65" s="2" customFormat="1" ht="16.5" customHeight="1">
      <c r="A232" s="35"/>
      <c r="B232" s="36"/>
      <c r="C232" s="176" t="s">
        <v>465</v>
      </c>
      <c r="D232" s="176" t="s">
        <v>191</v>
      </c>
      <c r="E232" s="177" t="s">
        <v>1131</v>
      </c>
      <c r="F232" s="178" t="s">
        <v>1132</v>
      </c>
      <c r="G232" s="179" t="s">
        <v>194</v>
      </c>
      <c r="H232" s="180">
        <v>2</v>
      </c>
      <c r="I232" s="181"/>
      <c r="J232" s="182">
        <f>ROUND(I232*H232,2)</f>
        <v>0</v>
      </c>
      <c r="K232" s="183"/>
      <c r="L232" s="40"/>
      <c r="M232" s="184" t="s">
        <v>19</v>
      </c>
      <c r="N232" s="185" t="s">
        <v>47</v>
      </c>
      <c r="O232" s="65"/>
      <c r="P232" s="186">
        <f>O232*H232</f>
        <v>0</v>
      </c>
      <c r="Q232" s="186">
        <v>0</v>
      </c>
      <c r="R232" s="186">
        <f>Q232*H232</f>
        <v>0</v>
      </c>
      <c r="S232" s="186">
        <v>0</v>
      </c>
      <c r="T232" s="18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8" t="s">
        <v>294</v>
      </c>
      <c r="AT232" s="188" t="s">
        <v>191</v>
      </c>
      <c r="AU232" s="188" t="s">
        <v>86</v>
      </c>
      <c r="AY232" s="18" t="s">
        <v>189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8" t="s">
        <v>84</v>
      </c>
      <c r="BK232" s="189">
        <f>ROUND(I232*H232,2)</f>
        <v>0</v>
      </c>
      <c r="BL232" s="18" t="s">
        <v>294</v>
      </c>
      <c r="BM232" s="188" t="s">
        <v>2977</v>
      </c>
    </row>
    <row r="233" spans="1:65" s="2" customFormat="1" ht="10.199999999999999">
      <c r="A233" s="35"/>
      <c r="B233" s="36"/>
      <c r="C233" s="37"/>
      <c r="D233" s="190" t="s">
        <v>197</v>
      </c>
      <c r="E233" s="37"/>
      <c r="F233" s="191" t="s">
        <v>1134</v>
      </c>
      <c r="G233" s="37"/>
      <c r="H233" s="37"/>
      <c r="I233" s="192"/>
      <c r="J233" s="37"/>
      <c r="K233" s="37"/>
      <c r="L233" s="40"/>
      <c r="M233" s="193"/>
      <c r="N233" s="194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197</v>
      </c>
      <c r="AU233" s="18" t="s">
        <v>86</v>
      </c>
    </row>
    <row r="234" spans="1:65" s="2" customFormat="1" ht="10.199999999999999">
      <c r="A234" s="35"/>
      <c r="B234" s="36"/>
      <c r="C234" s="37"/>
      <c r="D234" s="195" t="s">
        <v>199</v>
      </c>
      <c r="E234" s="37"/>
      <c r="F234" s="196" t="s">
        <v>1135</v>
      </c>
      <c r="G234" s="37"/>
      <c r="H234" s="37"/>
      <c r="I234" s="192"/>
      <c r="J234" s="37"/>
      <c r="K234" s="37"/>
      <c r="L234" s="40"/>
      <c r="M234" s="193"/>
      <c r="N234" s="194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199</v>
      </c>
      <c r="AU234" s="18" t="s">
        <v>86</v>
      </c>
    </row>
    <row r="235" spans="1:65" s="13" customFormat="1" ht="10.199999999999999">
      <c r="B235" s="197"/>
      <c r="C235" s="198"/>
      <c r="D235" s="190" t="s">
        <v>201</v>
      </c>
      <c r="E235" s="199" t="s">
        <v>19</v>
      </c>
      <c r="F235" s="200" t="s">
        <v>86</v>
      </c>
      <c r="G235" s="198"/>
      <c r="H235" s="201">
        <v>2</v>
      </c>
      <c r="I235" s="202"/>
      <c r="J235" s="198"/>
      <c r="K235" s="198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201</v>
      </c>
      <c r="AU235" s="207" t="s">
        <v>86</v>
      </c>
      <c r="AV235" s="13" t="s">
        <v>86</v>
      </c>
      <c r="AW235" s="13" t="s">
        <v>37</v>
      </c>
      <c r="AX235" s="13" t="s">
        <v>84</v>
      </c>
      <c r="AY235" s="207" t="s">
        <v>189</v>
      </c>
    </row>
    <row r="236" spans="1:65" s="2" customFormat="1" ht="16.5" customHeight="1">
      <c r="A236" s="35"/>
      <c r="B236" s="36"/>
      <c r="C236" s="208" t="s">
        <v>469</v>
      </c>
      <c r="D236" s="208" t="s">
        <v>269</v>
      </c>
      <c r="E236" s="209" t="s">
        <v>1136</v>
      </c>
      <c r="F236" s="210" t="s">
        <v>1137</v>
      </c>
      <c r="G236" s="211" t="s">
        <v>194</v>
      </c>
      <c r="H236" s="212">
        <v>2</v>
      </c>
      <c r="I236" s="213"/>
      <c r="J236" s="214">
        <f>ROUND(I236*H236,2)</f>
        <v>0</v>
      </c>
      <c r="K236" s="215"/>
      <c r="L236" s="216"/>
      <c r="M236" s="217" t="s">
        <v>19</v>
      </c>
      <c r="N236" s="218" t="s">
        <v>47</v>
      </c>
      <c r="O236" s="65"/>
      <c r="P236" s="186">
        <f>O236*H236</f>
        <v>0</v>
      </c>
      <c r="Q236" s="186">
        <v>1.5E-3</v>
      </c>
      <c r="R236" s="186">
        <f>Q236*H236</f>
        <v>3.0000000000000001E-3</v>
      </c>
      <c r="S236" s="186">
        <v>0</v>
      </c>
      <c r="T236" s="18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8" t="s">
        <v>400</v>
      </c>
      <c r="AT236" s="188" t="s">
        <v>269</v>
      </c>
      <c r="AU236" s="188" t="s">
        <v>86</v>
      </c>
      <c r="AY236" s="18" t="s">
        <v>189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8" t="s">
        <v>84</v>
      </c>
      <c r="BK236" s="189">
        <f>ROUND(I236*H236,2)</f>
        <v>0</v>
      </c>
      <c r="BL236" s="18" t="s">
        <v>294</v>
      </c>
      <c r="BM236" s="188" t="s">
        <v>2978</v>
      </c>
    </row>
    <row r="237" spans="1:65" s="2" customFormat="1" ht="10.199999999999999">
      <c r="A237" s="35"/>
      <c r="B237" s="36"/>
      <c r="C237" s="37"/>
      <c r="D237" s="190" t="s">
        <v>197</v>
      </c>
      <c r="E237" s="37"/>
      <c r="F237" s="191" t="s">
        <v>1137</v>
      </c>
      <c r="G237" s="37"/>
      <c r="H237" s="37"/>
      <c r="I237" s="192"/>
      <c r="J237" s="37"/>
      <c r="K237" s="37"/>
      <c r="L237" s="40"/>
      <c r="M237" s="193"/>
      <c r="N237" s="194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197</v>
      </c>
      <c r="AU237" s="18" t="s">
        <v>86</v>
      </c>
    </row>
    <row r="238" spans="1:65" s="2" customFormat="1" ht="21.75" customHeight="1">
      <c r="A238" s="35"/>
      <c r="B238" s="36"/>
      <c r="C238" s="176" t="s">
        <v>475</v>
      </c>
      <c r="D238" s="176" t="s">
        <v>191</v>
      </c>
      <c r="E238" s="177" t="s">
        <v>2979</v>
      </c>
      <c r="F238" s="178" t="s">
        <v>2980</v>
      </c>
      <c r="G238" s="179" t="s">
        <v>194</v>
      </c>
      <c r="H238" s="180">
        <v>1</v>
      </c>
      <c r="I238" s="181"/>
      <c r="J238" s="182">
        <f>ROUND(I238*H238,2)</f>
        <v>0</v>
      </c>
      <c r="K238" s="183"/>
      <c r="L238" s="40"/>
      <c r="M238" s="184" t="s">
        <v>19</v>
      </c>
      <c r="N238" s="185" t="s">
        <v>47</v>
      </c>
      <c r="O238" s="65"/>
      <c r="P238" s="186">
        <f>O238*H238</f>
        <v>0</v>
      </c>
      <c r="Q238" s="186">
        <v>0</v>
      </c>
      <c r="R238" s="186">
        <f>Q238*H238</f>
        <v>0</v>
      </c>
      <c r="S238" s="186">
        <v>0</v>
      </c>
      <c r="T238" s="18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8" t="s">
        <v>294</v>
      </c>
      <c r="AT238" s="188" t="s">
        <v>191</v>
      </c>
      <c r="AU238" s="188" t="s">
        <v>86</v>
      </c>
      <c r="AY238" s="18" t="s">
        <v>189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8" t="s">
        <v>84</v>
      </c>
      <c r="BK238" s="189">
        <f>ROUND(I238*H238,2)</f>
        <v>0</v>
      </c>
      <c r="BL238" s="18" t="s">
        <v>294</v>
      </c>
      <c r="BM238" s="188" t="s">
        <v>2981</v>
      </c>
    </row>
    <row r="239" spans="1:65" s="2" customFormat="1" ht="10.199999999999999">
      <c r="A239" s="35"/>
      <c r="B239" s="36"/>
      <c r="C239" s="37"/>
      <c r="D239" s="190" t="s">
        <v>197</v>
      </c>
      <c r="E239" s="37"/>
      <c r="F239" s="191" t="s">
        <v>2982</v>
      </c>
      <c r="G239" s="37"/>
      <c r="H239" s="37"/>
      <c r="I239" s="192"/>
      <c r="J239" s="37"/>
      <c r="K239" s="37"/>
      <c r="L239" s="40"/>
      <c r="M239" s="193"/>
      <c r="N239" s="194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197</v>
      </c>
      <c r="AU239" s="18" t="s">
        <v>86</v>
      </c>
    </row>
    <row r="240" spans="1:65" s="2" customFormat="1" ht="10.199999999999999">
      <c r="A240" s="35"/>
      <c r="B240" s="36"/>
      <c r="C240" s="37"/>
      <c r="D240" s="195" t="s">
        <v>199</v>
      </c>
      <c r="E240" s="37"/>
      <c r="F240" s="196" t="s">
        <v>2983</v>
      </c>
      <c r="G240" s="37"/>
      <c r="H240" s="37"/>
      <c r="I240" s="192"/>
      <c r="J240" s="37"/>
      <c r="K240" s="37"/>
      <c r="L240" s="40"/>
      <c r="M240" s="193"/>
      <c r="N240" s="194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199</v>
      </c>
      <c r="AU240" s="18" t="s">
        <v>86</v>
      </c>
    </row>
    <row r="241" spans="1:65" s="13" customFormat="1" ht="10.199999999999999">
      <c r="B241" s="197"/>
      <c r="C241" s="198"/>
      <c r="D241" s="190" t="s">
        <v>201</v>
      </c>
      <c r="E241" s="199" t="s">
        <v>19</v>
      </c>
      <c r="F241" s="200" t="s">
        <v>84</v>
      </c>
      <c r="G241" s="198"/>
      <c r="H241" s="201">
        <v>1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201</v>
      </c>
      <c r="AU241" s="207" t="s">
        <v>86</v>
      </c>
      <c r="AV241" s="13" t="s">
        <v>86</v>
      </c>
      <c r="AW241" s="13" t="s">
        <v>37</v>
      </c>
      <c r="AX241" s="13" t="s">
        <v>84</v>
      </c>
      <c r="AY241" s="207" t="s">
        <v>189</v>
      </c>
    </row>
    <row r="242" spans="1:65" s="2" customFormat="1" ht="16.5" customHeight="1">
      <c r="A242" s="35"/>
      <c r="B242" s="36"/>
      <c r="C242" s="208" t="s">
        <v>479</v>
      </c>
      <c r="D242" s="208" t="s">
        <v>269</v>
      </c>
      <c r="E242" s="209" t="s">
        <v>2984</v>
      </c>
      <c r="F242" s="210" t="s">
        <v>2985</v>
      </c>
      <c r="G242" s="211" t="s">
        <v>194</v>
      </c>
      <c r="H242" s="212">
        <v>1</v>
      </c>
      <c r="I242" s="213"/>
      <c r="J242" s="214">
        <f>ROUND(I242*H242,2)</f>
        <v>0</v>
      </c>
      <c r="K242" s="215"/>
      <c r="L242" s="216"/>
      <c r="M242" s="217" t="s">
        <v>19</v>
      </c>
      <c r="N242" s="218" t="s">
        <v>47</v>
      </c>
      <c r="O242" s="65"/>
      <c r="P242" s="186">
        <f>O242*H242</f>
        <v>0</v>
      </c>
      <c r="Q242" s="186">
        <v>5.0000000000000001E-4</v>
      </c>
      <c r="R242" s="186">
        <f>Q242*H242</f>
        <v>5.0000000000000001E-4</v>
      </c>
      <c r="S242" s="186">
        <v>0</v>
      </c>
      <c r="T242" s="18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8" t="s">
        <v>400</v>
      </c>
      <c r="AT242" s="188" t="s">
        <v>269</v>
      </c>
      <c r="AU242" s="188" t="s">
        <v>86</v>
      </c>
      <c r="AY242" s="18" t="s">
        <v>189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8" t="s">
        <v>84</v>
      </c>
      <c r="BK242" s="189">
        <f>ROUND(I242*H242,2)</f>
        <v>0</v>
      </c>
      <c r="BL242" s="18" t="s">
        <v>294</v>
      </c>
      <c r="BM242" s="188" t="s">
        <v>2986</v>
      </c>
    </row>
    <row r="243" spans="1:65" s="2" customFormat="1" ht="10.199999999999999">
      <c r="A243" s="35"/>
      <c r="B243" s="36"/>
      <c r="C243" s="37"/>
      <c r="D243" s="190" t="s">
        <v>197</v>
      </c>
      <c r="E243" s="37"/>
      <c r="F243" s="191" t="s">
        <v>2985</v>
      </c>
      <c r="G243" s="37"/>
      <c r="H243" s="37"/>
      <c r="I243" s="192"/>
      <c r="J243" s="37"/>
      <c r="K243" s="37"/>
      <c r="L243" s="40"/>
      <c r="M243" s="193"/>
      <c r="N243" s="194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197</v>
      </c>
      <c r="AU243" s="18" t="s">
        <v>86</v>
      </c>
    </row>
    <row r="244" spans="1:65" s="2" customFormat="1" ht="16.5" customHeight="1">
      <c r="A244" s="35"/>
      <c r="B244" s="36"/>
      <c r="C244" s="176" t="s">
        <v>486</v>
      </c>
      <c r="D244" s="176" t="s">
        <v>191</v>
      </c>
      <c r="E244" s="177" t="s">
        <v>1139</v>
      </c>
      <c r="F244" s="178" t="s">
        <v>1140</v>
      </c>
      <c r="G244" s="179" t="s">
        <v>194</v>
      </c>
      <c r="H244" s="180">
        <v>1</v>
      </c>
      <c r="I244" s="181"/>
      <c r="J244" s="182">
        <f>ROUND(I244*H244,2)</f>
        <v>0</v>
      </c>
      <c r="K244" s="183"/>
      <c r="L244" s="40"/>
      <c r="M244" s="184" t="s">
        <v>19</v>
      </c>
      <c r="N244" s="185" t="s">
        <v>47</v>
      </c>
      <c r="O244" s="65"/>
      <c r="P244" s="186">
        <f>O244*H244</f>
        <v>0</v>
      </c>
      <c r="Q244" s="186">
        <v>0</v>
      </c>
      <c r="R244" s="186">
        <f>Q244*H244</f>
        <v>0</v>
      </c>
      <c r="S244" s="186">
        <v>0</v>
      </c>
      <c r="T244" s="18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8" t="s">
        <v>294</v>
      </c>
      <c r="AT244" s="188" t="s">
        <v>191</v>
      </c>
      <c r="AU244" s="188" t="s">
        <v>86</v>
      </c>
      <c r="AY244" s="18" t="s">
        <v>189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8" t="s">
        <v>84</v>
      </c>
      <c r="BK244" s="189">
        <f>ROUND(I244*H244,2)</f>
        <v>0</v>
      </c>
      <c r="BL244" s="18" t="s">
        <v>294</v>
      </c>
      <c r="BM244" s="188" t="s">
        <v>2987</v>
      </c>
    </row>
    <row r="245" spans="1:65" s="2" customFormat="1" ht="10.199999999999999">
      <c r="A245" s="35"/>
      <c r="B245" s="36"/>
      <c r="C245" s="37"/>
      <c r="D245" s="190" t="s">
        <v>197</v>
      </c>
      <c r="E245" s="37"/>
      <c r="F245" s="191" t="s">
        <v>1140</v>
      </c>
      <c r="G245" s="37"/>
      <c r="H245" s="37"/>
      <c r="I245" s="192"/>
      <c r="J245" s="37"/>
      <c r="K245" s="37"/>
      <c r="L245" s="40"/>
      <c r="M245" s="193"/>
      <c r="N245" s="194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197</v>
      </c>
      <c r="AU245" s="18" t="s">
        <v>86</v>
      </c>
    </row>
    <row r="246" spans="1:65" s="2" customFormat="1" ht="10.199999999999999">
      <c r="A246" s="35"/>
      <c r="B246" s="36"/>
      <c r="C246" s="37"/>
      <c r="D246" s="195" t="s">
        <v>199</v>
      </c>
      <c r="E246" s="37"/>
      <c r="F246" s="196" t="s">
        <v>1142</v>
      </c>
      <c r="G246" s="37"/>
      <c r="H246" s="37"/>
      <c r="I246" s="192"/>
      <c r="J246" s="37"/>
      <c r="K246" s="37"/>
      <c r="L246" s="40"/>
      <c r="M246" s="193"/>
      <c r="N246" s="194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199</v>
      </c>
      <c r="AU246" s="18" t="s">
        <v>86</v>
      </c>
    </row>
    <row r="247" spans="1:65" s="13" customFormat="1" ht="10.199999999999999">
      <c r="B247" s="197"/>
      <c r="C247" s="198"/>
      <c r="D247" s="190" t="s">
        <v>201</v>
      </c>
      <c r="E247" s="199" t="s">
        <v>19</v>
      </c>
      <c r="F247" s="200" t="s">
        <v>84</v>
      </c>
      <c r="G247" s="198"/>
      <c r="H247" s="201">
        <v>1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201</v>
      </c>
      <c r="AU247" s="207" t="s">
        <v>86</v>
      </c>
      <c r="AV247" s="13" t="s">
        <v>86</v>
      </c>
      <c r="AW247" s="13" t="s">
        <v>37</v>
      </c>
      <c r="AX247" s="13" t="s">
        <v>84</v>
      </c>
      <c r="AY247" s="207" t="s">
        <v>189</v>
      </c>
    </row>
    <row r="248" spans="1:65" s="2" customFormat="1" ht="16.5" customHeight="1">
      <c r="A248" s="35"/>
      <c r="B248" s="36"/>
      <c r="C248" s="208" t="s">
        <v>493</v>
      </c>
      <c r="D248" s="208" t="s">
        <v>269</v>
      </c>
      <c r="E248" s="209" t="s">
        <v>1143</v>
      </c>
      <c r="F248" s="210" t="s">
        <v>1144</v>
      </c>
      <c r="G248" s="211" t="s">
        <v>194</v>
      </c>
      <c r="H248" s="212">
        <v>1</v>
      </c>
      <c r="I248" s="213"/>
      <c r="J248" s="214">
        <f>ROUND(I248*H248,2)</f>
        <v>0</v>
      </c>
      <c r="K248" s="215"/>
      <c r="L248" s="216"/>
      <c r="M248" s="217" t="s">
        <v>19</v>
      </c>
      <c r="N248" s="218" t="s">
        <v>47</v>
      </c>
      <c r="O248" s="65"/>
      <c r="P248" s="186">
        <f>O248*H248</f>
        <v>0</v>
      </c>
      <c r="Q248" s="186">
        <v>4.4999999999999997E-3</v>
      </c>
      <c r="R248" s="186">
        <f>Q248*H248</f>
        <v>4.4999999999999997E-3</v>
      </c>
      <c r="S248" s="186">
        <v>0</v>
      </c>
      <c r="T248" s="18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8" t="s">
        <v>400</v>
      </c>
      <c r="AT248" s="188" t="s">
        <v>269</v>
      </c>
      <c r="AU248" s="188" t="s">
        <v>86</v>
      </c>
      <c r="AY248" s="18" t="s">
        <v>189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18" t="s">
        <v>84</v>
      </c>
      <c r="BK248" s="189">
        <f>ROUND(I248*H248,2)</f>
        <v>0</v>
      </c>
      <c r="BL248" s="18" t="s">
        <v>294</v>
      </c>
      <c r="BM248" s="188" t="s">
        <v>2988</v>
      </c>
    </row>
    <row r="249" spans="1:65" s="2" customFormat="1" ht="10.199999999999999">
      <c r="A249" s="35"/>
      <c r="B249" s="36"/>
      <c r="C249" s="37"/>
      <c r="D249" s="190" t="s">
        <v>197</v>
      </c>
      <c r="E249" s="37"/>
      <c r="F249" s="191" t="s">
        <v>1144</v>
      </c>
      <c r="G249" s="37"/>
      <c r="H249" s="37"/>
      <c r="I249" s="192"/>
      <c r="J249" s="37"/>
      <c r="K249" s="37"/>
      <c r="L249" s="40"/>
      <c r="M249" s="193"/>
      <c r="N249" s="194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197</v>
      </c>
      <c r="AU249" s="18" t="s">
        <v>86</v>
      </c>
    </row>
    <row r="250" spans="1:65" s="2" customFormat="1" ht="16.5" customHeight="1">
      <c r="A250" s="35"/>
      <c r="B250" s="36"/>
      <c r="C250" s="176" t="s">
        <v>497</v>
      </c>
      <c r="D250" s="176" t="s">
        <v>191</v>
      </c>
      <c r="E250" s="177" t="s">
        <v>2989</v>
      </c>
      <c r="F250" s="178" t="s">
        <v>2990</v>
      </c>
      <c r="G250" s="179" t="s">
        <v>194</v>
      </c>
      <c r="H250" s="180">
        <v>1</v>
      </c>
      <c r="I250" s="181"/>
      <c r="J250" s="182">
        <f>ROUND(I250*H250,2)</f>
        <v>0</v>
      </c>
      <c r="K250" s="183"/>
      <c r="L250" s="40"/>
      <c r="M250" s="184" t="s">
        <v>19</v>
      </c>
      <c r="N250" s="185" t="s">
        <v>47</v>
      </c>
      <c r="O250" s="65"/>
      <c r="P250" s="186">
        <f>O250*H250</f>
        <v>0</v>
      </c>
      <c r="Q250" s="186">
        <v>0</v>
      </c>
      <c r="R250" s="186">
        <f>Q250*H250</f>
        <v>0</v>
      </c>
      <c r="S250" s="186">
        <v>0</v>
      </c>
      <c r="T250" s="18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8" t="s">
        <v>294</v>
      </c>
      <c r="AT250" s="188" t="s">
        <v>191</v>
      </c>
      <c r="AU250" s="188" t="s">
        <v>86</v>
      </c>
      <c r="AY250" s="18" t="s">
        <v>189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8" t="s">
        <v>84</v>
      </c>
      <c r="BK250" s="189">
        <f>ROUND(I250*H250,2)</f>
        <v>0</v>
      </c>
      <c r="BL250" s="18" t="s">
        <v>294</v>
      </c>
      <c r="BM250" s="188" t="s">
        <v>2991</v>
      </c>
    </row>
    <row r="251" spans="1:65" s="2" customFormat="1" ht="10.199999999999999">
      <c r="A251" s="35"/>
      <c r="B251" s="36"/>
      <c r="C251" s="37"/>
      <c r="D251" s="190" t="s">
        <v>197</v>
      </c>
      <c r="E251" s="37"/>
      <c r="F251" s="191" t="s">
        <v>2992</v>
      </c>
      <c r="G251" s="37"/>
      <c r="H251" s="37"/>
      <c r="I251" s="192"/>
      <c r="J251" s="37"/>
      <c r="K251" s="37"/>
      <c r="L251" s="40"/>
      <c r="M251" s="193"/>
      <c r="N251" s="194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197</v>
      </c>
      <c r="AU251" s="18" t="s">
        <v>86</v>
      </c>
    </row>
    <row r="252" spans="1:65" s="2" customFormat="1" ht="10.199999999999999">
      <c r="A252" s="35"/>
      <c r="B252" s="36"/>
      <c r="C252" s="37"/>
      <c r="D252" s="195" t="s">
        <v>199</v>
      </c>
      <c r="E252" s="37"/>
      <c r="F252" s="196" t="s">
        <v>2993</v>
      </c>
      <c r="G252" s="37"/>
      <c r="H252" s="37"/>
      <c r="I252" s="192"/>
      <c r="J252" s="37"/>
      <c r="K252" s="37"/>
      <c r="L252" s="40"/>
      <c r="M252" s="193"/>
      <c r="N252" s="194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199</v>
      </c>
      <c r="AU252" s="18" t="s">
        <v>86</v>
      </c>
    </row>
    <row r="253" spans="1:65" s="13" customFormat="1" ht="10.199999999999999">
      <c r="B253" s="197"/>
      <c r="C253" s="198"/>
      <c r="D253" s="190" t="s">
        <v>201</v>
      </c>
      <c r="E253" s="199" t="s">
        <v>19</v>
      </c>
      <c r="F253" s="200" t="s">
        <v>84</v>
      </c>
      <c r="G253" s="198"/>
      <c r="H253" s="201">
        <v>1</v>
      </c>
      <c r="I253" s="202"/>
      <c r="J253" s="198"/>
      <c r="K253" s="198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201</v>
      </c>
      <c r="AU253" s="207" t="s">
        <v>86</v>
      </c>
      <c r="AV253" s="13" t="s">
        <v>86</v>
      </c>
      <c r="AW253" s="13" t="s">
        <v>37</v>
      </c>
      <c r="AX253" s="13" t="s">
        <v>84</v>
      </c>
      <c r="AY253" s="207" t="s">
        <v>189</v>
      </c>
    </row>
    <row r="254" spans="1:65" s="2" customFormat="1" ht="21.75" customHeight="1">
      <c r="A254" s="35"/>
      <c r="B254" s="36"/>
      <c r="C254" s="208" t="s">
        <v>502</v>
      </c>
      <c r="D254" s="208" t="s">
        <v>269</v>
      </c>
      <c r="E254" s="209" t="s">
        <v>2994</v>
      </c>
      <c r="F254" s="210" t="s">
        <v>2995</v>
      </c>
      <c r="G254" s="211" t="s">
        <v>194</v>
      </c>
      <c r="H254" s="212">
        <v>1</v>
      </c>
      <c r="I254" s="213"/>
      <c r="J254" s="214">
        <f>ROUND(I254*H254,2)</f>
        <v>0</v>
      </c>
      <c r="K254" s="215"/>
      <c r="L254" s="216"/>
      <c r="M254" s="217" t="s">
        <v>19</v>
      </c>
      <c r="N254" s="218" t="s">
        <v>47</v>
      </c>
      <c r="O254" s="65"/>
      <c r="P254" s="186">
        <f>O254*H254</f>
        <v>0</v>
      </c>
      <c r="Q254" s="186">
        <v>3.0000000000000001E-5</v>
      </c>
      <c r="R254" s="186">
        <f>Q254*H254</f>
        <v>3.0000000000000001E-5</v>
      </c>
      <c r="S254" s="186">
        <v>0</v>
      </c>
      <c r="T254" s="18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8" t="s">
        <v>400</v>
      </c>
      <c r="AT254" s="188" t="s">
        <v>269</v>
      </c>
      <c r="AU254" s="188" t="s">
        <v>86</v>
      </c>
      <c r="AY254" s="18" t="s">
        <v>189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18" t="s">
        <v>84</v>
      </c>
      <c r="BK254" s="189">
        <f>ROUND(I254*H254,2)</f>
        <v>0</v>
      </c>
      <c r="BL254" s="18" t="s">
        <v>294</v>
      </c>
      <c r="BM254" s="188" t="s">
        <v>2996</v>
      </c>
    </row>
    <row r="255" spans="1:65" s="2" customFormat="1" ht="10.199999999999999">
      <c r="A255" s="35"/>
      <c r="B255" s="36"/>
      <c r="C255" s="37"/>
      <c r="D255" s="190" t="s">
        <v>197</v>
      </c>
      <c r="E255" s="37"/>
      <c r="F255" s="191" t="s">
        <v>2995</v>
      </c>
      <c r="G255" s="37"/>
      <c r="H255" s="37"/>
      <c r="I255" s="192"/>
      <c r="J255" s="37"/>
      <c r="K255" s="37"/>
      <c r="L255" s="40"/>
      <c r="M255" s="193"/>
      <c r="N255" s="194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197</v>
      </c>
      <c r="AU255" s="18" t="s">
        <v>86</v>
      </c>
    </row>
    <row r="256" spans="1:65" s="2" customFormat="1" ht="16.5" customHeight="1">
      <c r="A256" s="35"/>
      <c r="B256" s="36"/>
      <c r="C256" s="208" t="s">
        <v>506</v>
      </c>
      <c r="D256" s="208" t="s">
        <v>269</v>
      </c>
      <c r="E256" s="209" t="s">
        <v>2997</v>
      </c>
      <c r="F256" s="210" t="s">
        <v>2998</v>
      </c>
      <c r="G256" s="211" t="s">
        <v>194</v>
      </c>
      <c r="H256" s="212">
        <v>1</v>
      </c>
      <c r="I256" s="213"/>
      <c r="J256" s="214">
        <f>ROUND(I256*H256,2)</f>
        <v>0</v>
      </c>
      <c r="K256" s="215"/>
      <c r="L256" s="216"/>
      <c r="M256" s="217" t="s">
        <v>19</v>
      </c>
      <c r="N256" s="218" t="s">
        <v>47</v>
      </c>
      <c r="O256" s="65"/>
      <c r="P256" s="186">
        <f>O256*H256</f>
        <v>0</v>
      </c>
      <c r="Q256" s="186">
        <v>6.9999999999999999E-4</v>
      </c>
      <c r="R256" s="186">
        <f>Q256*H256</f>
        <v>6.9999999999999999E-4</v>
      </c>
      <c r="S256" s="186">
        <v>0</v>
      </c>
      <c r="T256" s="18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8" t="s">
        <v>400</v>
      </c>
      <c r="AT256" s="188" t="s">
        <v>269</v>
      </c>
      <c r="AU256" s="188" t="s">
        <v>86</v>
      </c>
      <c r="AY256" s="18" t="s">
        <v>189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18" t="s">
        <v>84</v>
      </c>
      <c r="BK256" s="189">
        <f>ROUND(I256*H256,2)</f>
        <v>0</v>
      </c>
      <c r="BL256" s="18" t="s">
        <v>294</v>
      </c>
      <c r="BM256" s="188" t="s">
        <v>2999</v>
      </c>
    </row>
    <row r="257" spans="1:65" s="2" customFormat="1" ht="10.199999999999999">
      <c r="A257" s="35"/>
      <c r="B257" s="36"/>
      <c r="C257" s="37"/>
      <c r="D257" s="190" t="s">
        <v>197</v>
      </c>
      <c r="E257" s="37"/>
      <c r="F257" s="191" t="s">
        <v>2998</v>
      </c>
      <c r="G257" s="37"/>
      <c r="H257" s="37"/>
      <c r="I257" s="192"/>
      <c r="J257" s="37"/>
      <c r="K257" s="37"/>
      <c r="L257" s="40"/>
      <c r="M257" s="193"/>
      <c r="N257" s="194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197</v>
      </c>
      <c r="AU257" s="18" t="s">
        <v>86</v>
      </c>
    </row>
    <row r="258" spans="1:65" s="2" customFormat="1" ht="16.5" customHeight="1">
      <c r="A258" s="35"/>
      <c r="B258" s="36"/>
      <c r="C258" s="176" t="s">
        <v>510</v>
      </c>
      <c r="D258" s="176" t="s">
        <v>191</v>
      </c>
      <c r="E258" s="177" t="s">
        <v>3000</v>
      </c>
      <c r="F258" s="178" t="s">
        <v>3001</v>
      </c>
      <c r="G258" s="179" t="s">
        <v>194</v>
      </c>
      <c r="H258" s="180">
        <v>1</v>
      </c>
      <c r="I258" s="181"/>
      <c r="J258" s="182">
        <f>ROUND(I258*H258,2)</f>
        <v>0</v>
      </c>
      <c r="K258" s="183"/>
      <c r="L258" s="40"/>
      <c r="M258" s="184" t="s">
        <v>19</v>
      </c>
      <c r="N258" s="185" t="s">
        <v>47</v>
      </c>
      <c r="O258" s="65"/>
      <c r="P258" s="186">
        <f>O258*H258</f>
        <v>0</v>
      </c>
      <c r="Q258" s="186">
        <v>0</v>
      </c>
      <c r="R258" s="186">
        <f>Q258*H258</f>
        <v>0</v>
      </c>
      <c r="S258" s="186">
        <v>0</v>
      </c>
      <c r="T258" s="18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8" t="s">
        <v>294</v>
      </c>
      <c r="AT258" s="188" t="s">
        <v>191</v>
      </c>
      <c r="AU258" s="188" t="s">
        <v>86</v>
      </c>
      <c r="AY258" s="18" t="s">
        <v>189</v>
      </c>
      <c r="BE258" s="189">
        <f>IF(N258="základní",J258,0)</f>
        <v>0</v>
      </c>
      <c r="BF258" s="189">
        <f>IF(N258="snížená",J258,0)</f>
        <v>0</v>
      </c>
      <c r="BG258" s="189">
        <f>IF(N258="zákl. přenesená",J258,0)</f>
        <v>0</v>
      </c>
      <c r="BH258" s="189">
        <f>IF(N258="sníž. přenesená",J258,0)</f>
        <v>0</v>
      </c>
      <c r="BI258" s="189">
        <f>IF(N258="nulová",J258,0)</f>
        <v>0</v>
      </c>
      <c r="BJ258" s="18" t="s">
        <v>84</v>
      </c>
      <c r="BK258" s="189">
        <f>ROUND(I258*H258,2)</f>
        <v>0</v>
      </c>
      <c r="BL258" s="18" t="s">
        <v>294</v>
      </c>
      <c r="BM258" s="188" t="s">
        <v>3002</v>
      </c>
    </row>
    <row r="259" spans="1:65" s="2" customFormat="1" ht="19.2">
      <c r="A259" s="35"/>
      <c r="B259" s="36"/>
      <c r="C259" s="37"/>
      <c r="D259" s="190" t="s">
        <v>197</v>
      </c>
      <c r="E259" s="37"/>
      <c r="F259" s="191" t="s">
        <v>3003</v>
      </c>
      <c r="G259" s="37"/>
      <c r="H259" s="37"/>
      <c r="I259" s="192"/>
      <c r="J259" s="37"/>
      <c r="K259" s="37"/>
      <c r="L259" s="40"/>
      <c r="M259" s="193"/>
      <c r="N259" s="194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197</v>
      </c>
      <c r="AU259" s="18" t="s">
        <v>86</v>
      </c>
    </row>
    <row r="260" spans="1:65" s="2" customFormat="1" ht="10.199999999999999">
      <c r="A260" s="35"/>
      <c r="B260" s="36"/>
      <c r="C260" s="37"/>
      <c r="D260" s="195" t="s">
        <v>199</v>
      </c>
      <c r="E260" s="37"/>
      <c r="F260" s="196" t="s">
        <v>3004</v>
      </c>
      <c r="G260" s="37"/>
      <c r="H260" s="37"/>
      <c r="I260" s="192"/>
      <c r="J260" s="37"/>
      <c r="K260" s="37"/>
      <c r="L260" s="40"/>
      <c r="M260" s="193"/>
      <c r="N260" s="194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199</v>
      </c>
      <c r="AU260" s="18" t="s">
        <v>86</v>
      </c>
    </row>
    <row r="261" spans="1:65" s="13" customFormat="1" ht="10.199999999999999">
      <c r="B261" s="197"/>
      <c r="C261" s="198"/>
      <c r="D261" s="190" t="s">
        <v>201</v>
      </c>
      <c r="E261" s="199" t="s">
        <v>19</v>
      </c>
      <c r="F261" s="200" t="s">
        <v>84</v>
      </c>
      <c r="G261" s="198"/>
      <c r="H261" s="201">
        <v>1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201</v>
      </c>
      <c r="AU261" s="207" t="s">
        <v>86</v>
      </c>
      <c r="AV261" s="13" t="s">
        <v>86</v>
      </c>
      <c r="AW261" s="13" t="s">
        <v>37</v>
      </c>
      <c r="AX261" s="13" t="s">
        <v>84</v>
      </c>
      <c r="AY261" s="207" t="s">
        <v>189</v>
      </c>
    </row>
    <row r="262" spans="1:65" s="2" customFormat="1" ht="16.5" customHeight="1">
      <c r="A262" s="35"/>
      <c r="B262" s="36"/>
      <c r="C262" s="208" t="s">
        <v>514</v>
      </c>
      <c r="D262" s="208" t="s">
        <v>269</v>
      </c>
      <c r="E262" s="209" t="s">
        <v>3005</v>
      </c>
      <c r="F262" s="210" t="s">
        <v>3006</v>
      </c>
      <c r="G262" s="211" t="s">
        <v>194</v>
      </c>
      <c r="H262" s="212">
        <v>1</v>
      </c>
      <c r="I262" s="213"/>
      <c r="J262" s="214">
        <f>ROUND(I262*H262,2)</f>
        <v>0</v>
      </c>
      <c r="K262" s="215"/>
      <c r="L262" s="216"/>
      <c r="M262" s="217" t="s">
        <v>19</v>
      </c>
      <c r="N262" s="218" t="s">
        <v>47</v>
      </c>
      <c r="O262" s="65"/>
      <c r="P262" s="186">
        <f>O262*H262</f>
        <v>0</v>
      </c>
      <c r="Q262" s="186">
        <v>1E-4</v>
      </c>
      <c r="R262" s="186">
        <f>Q262*H262</f>
        <v>1E-4</v>
      </c>
      <c r="S262" s="186">
        <v>0</v>
      </c>
      <c r="T262" s="18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8" t="s">
        <v>400</v>
      </c>
      <c r="AT262" s="188" t="s">
        <v>269</v>
      </c>
      <c r="AU262" s="188" t="s">
        <v>86</v>
      </c>
      <c r="AY262" s="18" t="s">
        <v>189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8" t="s">
        <v>84</v>
      </c>
      <c r="BK262" s="189">
        <f>ROUND(I262*H262,2)</f>
        <v>0</v>
      </c>
      <c r="BL262" s="18" t="s">
        <v>294</v>
      </c>
      <c r="BM262" s="188" t="s">
        <v>3007</v>
      </c>
    </row>
    <row r="263" spans="1:65" s="2" customFormat="1" ht="10.199999999999999">
      <c r="A263" s="35"/>
      <c r="B263" s="36"/>
      <c r="C263" s="37"/>
      <c r="D263" s="190" t="s">
        <v>197</v>
      </c>
      <c r="E263" s="37"/>
      <c r="F263" s="191" t="s">
        <v>3006</v>
      </c>
      <c r="G263" s="37"/>
      <c r="H263" s="37"/>
      <c r="I263" s="192"/>
      <c r="J263" s="37"/>
      <c r="K263" s="37"/>
      <c r="L263" s="40"/>
      <c r="M263" s="193"/>
      <c r="N263" s="194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197</v>
      </c>
      <c r="AU263" s="18" t="s">
        <v>86</v>
      </c>
    </row>
    <row r="264" spans="1:65" s="2" customFormat="1" ht="16.5" customHeight="1">
      <c r="A264" s="35"/>
      <c r="B264" s="36"/>
      <c r="C264" s="176" t="s">
        <v>520</v>
      </c>
      <c r="D264" s="176" t="s">
        <v>191</v>
      </c>
      <c r="E264" s="177" t="s">
        <v>3008</v>
      </c>
      <c r="F264" s="178" t="s">
        <v>3009</v>
      </c>
      <c r="G264" s="179" t="s">
        <v>194</v>
      </c>
      <c r="H264" s="180">
        <v>1</v>
      </c>
      <c r="I264" s="181"/>
      <c r="J264" s="182">
        <f>ROUND(I264*H264,2)</f>
        <v>0</v>
      </c>
      <c r="K264" s="183"/>
      <c r="L264" s="40"/>
      <c r="M264" s="184" t="s">
        <v>19</v>
      </c>
      <c r="N264" s="185" t="s">
        <v>47</v>
      </c>
      <c r="O264" s="65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8" t="s">
        <v>294</v>
      </c>
      <c r="AT264" s="188" t="s">
        <v>191</v>
      </c>
      <c r="AU264" s="188" t="s">
        <v>86</v>
      </c>
      <c r="AY264" s="18" t="s">
        <v>189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18" t="s">
        <v>84</v>
      </c>
      <c r="BK264" s="189">
        <f>ROUND(I264*H264,2)</f>
        <v>0</v>
      </c>
      <c r="BL264" s="18" t="s">
        <v>294</v>
      </c>
      <c r="BM264" s="188" t="s">
        <v>3010</v>
      </c>
    </row>
    <row r="265" spans="1:65" s="2" customFormat="1" ht="10.199999999999999">
      <c r="A265" s="35"/>
      <c r="B265" s="36"/>
      <c r="C265" s="37"/>
      <c r="D265" s="190" t="s">
        <v>197</v>
      </c>
      <c r="E265" s="37"/>
      <c r="F265" s="191" t="s">
        <v>3011</v>
      </c>
      <c r="G265" s="37"/>
      <c r="H265" s="37"/>
      <c r="I265" s="192"/>
      <c r="J265" s="37"/>
      <c r="K265" s="37"/>
      <c r="L265" s="40"/>
      <c r="M265" s="193"/>
      <c r="N265" s="194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197</v>
      </c>
      <c r="AU265" s="18" t="s">
        <v>86</v>
      </c>
    </row>
    <row r="266" spans="1:65" s="2" customFormat="1" ht="10.199999999999999">
      <c r="A266" s="35"/>
      <c r="B266" s="36"/>
      <c r="C266" s="37"/>
      <c r="D266" s="195" t="s">
        <v>199</v>
      </c>
      <c r="E266" s="37"/>
      <c r="F266" s="196" t="s">
        <v>3012</v>
      </c>
      <c r="G266" s="37"/>
      <c r="H266" s="37"/>
      <c r="I266" s="192"/>
      <c r="J266" s="37"/>
      <c r="K266" s="37"/>
      <c r="L266" s="40"/>
      <c r="M266" s="193"/>
      <c r="N266" s="194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199</v>
      </c>
      <c r="AU266" s="18" t="s">
        <v>86</v>
      </c>
    </row>
    <row r="267" spans="1:65" s="13" customFormat="1" ht="10.199999999999999">
      <c r="B267" s="197"/>
      <c r="C267" s="198"/>
      <c r="D267" s="190" t="s">
        <v>201</v>
      </c>
      <c r="E267" s="199" t="s">
        <v>19</v>
      </c>
      <c r="F267" s="200" t="s">
        <v>84</v>
      </c>
      <c r="G267" s="198"/>
      <c r="H267" s="201">
        <v>1</v>
      </c>
      <c r="I267" s="202"/>
      <c r="J267" s="198"/>
      <c r="K267" s="198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201</v>
      </c>
      <c r="AU267" s="207" t="s">
        <v>86</v>
      </c>
      <c r="AV267" s="13" t="s">
        <v>86</v>
      </c>
      <c r="AW267" s="13" t="s">
        <v>37</v>
      </c>
      <c r="AX267" s="13" t="s">
        <v>84</v>
      </c>
      <c r="AY267" s="207" t="s">
        <v>189</v>
      </c>
    </row>
    <row r="268" spans="1:65" s="2" customFormat="1" ht="16.5" customHeight="1">
      <c r="A268" s="35"/>
      <c r="B268" s="36"/>
      <c r="C268" s="208" t="s">
        <v>524</v>
      </c>
      <c r="D268" s="208" t="s">
        <v>269</v>
      </c>
      <c r="E268" s="209" t="s">
        <v>3013</v>
      </c>
      <c r="F268" s="210" t="s">
        <v>3014</v>
      </c>
      <c r="G268" s="211" t="s">
        <v>194</v>
      </c>
      <c r="H268" s="212">
        <v>1</v>
      </c>
      <c r="I268" s="213"/>
      <c r="J268" s="214">
        <f>ROUND(I268*H268,2)</f>
        <v>0</v>
      </c>
      <c r="K268" s="215"/>
      <c r="L268" s="216"/>
      <c r="M268" s="217" t="s">
        <v>19</v>
      </c>
      <c r="N268" s="218" t="s">
        <v>47</v>
      </c>
      <c r="O268" s="65"/>
      <c r="P268" s="186">
        <f>O268*H268</f>
        <v>0</v>
      </c>
      <c r="Q268" s="186">
        <v>2.0000000000000001E-4</v>
      </c>
      <c r="R268" s="186">
        <f>Q268*H268</f>
        <v>2.0000000000000001E-4</v>
      </c>
      <c r="S268" s="186">
        <v>0</v>
      </c>
      <c r="T268" s="18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8" t="s">
        <v>400</v>
      </c>
      <c r="AT268" s="188" t="s">
        <v>269</v>
      </c>
      <c r="AU268" s="188" t="s">
        <v>86</v>
      </c>
      <c r="AY268" s="18" t="s">
        <v>189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18" t="s">
        <v>84</v>
      </c>
      <c r="BK268" s="189">
        <f>ROUND(I268*H268,2)</f>
        <v>0</v>
      </c>
      <c r="BL268" s="18" t="s">
        <v>294</v>
      </c>
      <c r="BM268" s="188" t="s">
        <v>3015</v>
      </c>
    </row>
    <row r="269" spans="1:65" s="2" customFormat="1" ht="10.199999999999999">
      <c r="A269" s="35"/>
      <c r="B269" s="36"/>
      <c r="C269" s="37"/>
      <c r="D269" s="190" t="s">
        <v>197</v>
      </c>
      <c r="E269" s="37"/>
      <c r="F269" s="191" t="s">
        <v>3014</v>
      </c>
      <c r="G269" s="37"/>
      <c r="H269" s="37"/>
      <c r="I269" s="192"/>
      <c r="J269" s="37"/>
      <c r="K269" s="37"/>
      <c r="L269" s="40"/>
      <c r="M269" s="193"/>
      <c r="N269" s="194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197</v>
      </c>
      <c r="AU269" s="18" t="s">
        <v>86</v>
      </c>
    </row>
    <row r="270" spans="1:65" s="2" customFormat="1" ht="24.15" customHeight="1">
      <c r="A270" s="35"/>
      <c r="B270" s="36"/>
      <c r="C270" s="176" t="s">
        <v>529</v>
      </c>
      <c r="D270" s="176" t="s">
        <v>191</v>
      </c>
      <c r="E270" s="177" t="s">
        <v>1146</v>
      </c>
      <c r="F270" s="178" t="s">
        <v>1147</v>
      </c>
      <c r="G270" s="179" t="s">
        <v>194</v>
      </c>
      <c r="H270" s="180">
        <v>1</v>
      </c>
      <c r="I270" s="181"/>
      <c r="J270" s="182">
        <f>ROUND(I270*H270,2)</f>
        <v>0</v>
      </c>
      <c r="K270" s="183"/>
      <c r="L270" s="40"/>
      <c r="M270" s="184" t="s">
        <v>19</v>
      </c>
      <c r="N270" s="185" t="s">
        <v>47</v>
      </c>
      <c r="O270" s="65"/>
      <c r="P270" s="186">
        <f>O270*H270</f>
        <v>0</v>
      </c>
      <c r="Q270" s="186">
        <v>0</v>
      </c>
      <c r="R270" s="186">
        <f>Q270*H270</f>
        <v>0</v>
      </c>
      <c r="S270" s="186">
        <v>0</v>
      </c>
      <c r="T270" s="18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8" t="s">
        <v>294</v>
      </c>
      <c r="AT270" s="188" t="s">
        <v>191</v>
      </c>
      <c r="AU270" s="188" t="s">
        <v>86</v>
      </c>
      <c r="AY270" s="18" t="s">
        <v>189</v>
      </c>
      <c r="BE270" s="189">
        <f>IF(N270="základní",J270,0)</f>
        <v>0</v>
      </c>
      <c r="BF270" s="189">
        <f>IF(N270="snížená",J270,0)</f>
        <v>0</v>
      </c>
      <c r="BG270" s="189">
        <f>IF(N270="zákl. přenesená",J270,0)</f>
        <v>0</v>
      </c>
      <c r="BH270" s="189">
        <f>IF(N270="sníž. přenesená",J270,0)</f>
        <v>0</v>
      </c>
      <c r="BI270" s="189">
        <f>IF(N270="nulová",J270,0)</f>
        <v>0</v>
      </c>
      <c r="BJ270" s="18" t="s">
        <v>84</v>
      </c>
      <c r="BK270" s="189">
        <f>ROUND(I270*H270,2)</f>
        <v>0</v>
      </c>
      <c r="BL270" s="18" t="s">
        <v>294</v>
      </c>
      <c r="BM270" s="188" t="s">
        <v>3016</v>
      </c>
    </row>
    <row r="271" spans="1:65" s="2" customFormat="1" ht="19.2">
      <c r="A271" s="35"/>
      <c r="B271" s="36"/>
      <c r="C271" s="37"/>
      <c r="D271" s="190" t="s">
        <v>197</v>
      </c>
      <c r="E271" s="37"/>
      <c r="F271" s="191" t="s">
        <v>1149</v>
      </c>
      <c r="G271" s="37"/>
      <c r="H271" s="37"/>
      <c r="I271" s="192"/>
      <c r="J271" s="37"/>
      <c r="K271" s="37"/>
      <c r="L271" s="40"/>
      <c r="M271" s="193"/>
      <c r="N271" s="194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197</v>
      </c>
      <c r="AU271" s="18" t="s">
        <v>86</v>
      </c>
    </row>
    <row r="272" spans="1:65" s="2" customFormat="1" ht="10.199999999999999">
      <c r="A272" s="35"/>
      <c r="B272" s="36"/>
      <c r="C272" s="37"/>
      <c r="D272" s="195" t="s">
        <v>199</v>
      </c>
      <c r="E272" s="37"/>
      <c r="F272" s="196" t="s">
        <v>1150</v>
      </c>
      <c r="G272" s="37"/>
      <c r="H272" s="37"/>
      <c r="I272" s="192"/>
      <c r="J272" s="37"/>
      <c r="K272" s="37"/>
      <c r="L272" s="40"/>
      <c r="M272" s="193"/>
      <c r="N272" s="194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199</v>
      </c>
      <c r="AU272" s="18" t="s">
        <v>86</v>
      </c>
    </row>
    <row r="273" spans="1:65" s="13" customFormat="1" ht="10.199999999999999">
      <c r="B273" s="197"/>
      <c r="C273" s="198"/>
      <c r="D273" s="190" t="s">
        <v>201</v>
      </c>
      <c r="E273" s="199" t="s">
        <v>19</v>
      </c>
      <c r="F273" s="200" t="s">
        <v>84</v>
      </c>
      <c r="G273" s="198"/>
      <c r="H273" s="201">
        <v>1</v>
      </c>
      <c r="I273" s="202"/>
      <c r="J273" s="198"/>
      <c r="K273" s="198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201</v>
      </c>
      <c r="AU273" s="207" t="s">
        <v>86</v>
      </c>
      <c r="AV273" s="13" t="s">
        <v>86</v>
      </c>
      <c r="AW273" s="13" t="s">
        <v>37</v>
      </c>
      <c r="AX273" s="13" t="s">
        <v>84</v>
      </c>
      <c r="AY273" s="207" t="s">
        <v>189</v>
      </c>
    </row>
    <row r="274" spans="1:65" s="2" customFormat="1" ht="24.15" customHeight="1">
      <c r="A274" s="35"/>
      <c r="B274" s="36"/>
      <c r="C274" s="208" t="s">
        <v>533</v>
      </c>
      <c r="D274" s="208" t="s">
        <v>269</v>
      </c>
      <c r="E274" s="209" t="s">
        <v>1151</v>
      </c>
      <c r="F274" s="210" t="s">
        <v>1152</v>
      </c>
      <c r="G274" s="211" t="s">
        <v>194</v>
      </c>
      <c r="H274" s="212">
        <v>1</v>
      </c>
      <c r="I274" s="213"/>
      <c r="J274" s="214">
        <f>ROUND(I274*H274,2)</f>
        <v>0</v>
      </c>
      <c r="K274" s="215"/>
      <c r="L274" s="216"/>
      <c r="M274" s="217" t="s">
        <v>19</v>
      </c>
      <c r="N274" s="218" t="s">
        <v>47</v>
      </c>
      <c r="O274" s="65"/>
      <c r="P274" s="186">
        <f>O274*H274</f>
        <v>0</v>
      </c>
      <c r="Q274" s="186">
        <v>1.5E-3</v>
      </c>
      <c r="R274" s="186">
        <f>Q274*H274</f>
        <v>1.5E-3</v>
      </c>
      <c r="S274" s="186">
        <v>0</v>
      </c>
      <c r="T274" s="18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8" t="s">
        <v>400</v>
      </c>
      <c r="AT274" s="188" t="s">
        <v>269</v>
      </c>
      <c r="AU274" s="188" t="s">
        <v>86</v>
      </c>
      <c r="AY274" s="18" t="s">
        <v>189</v>
      </c>
      <c r="BE274" s="189">
        <f>IF(N274="základní",J274,0)</f>
        <v>0</v>
      </c>
      <c r="BF274" s="189">
        <f>IF(N274="snížená",J274,0)</f>
        <v>0</v>
      </c>
      <c r="BG274" s="189">
        <f>IF(N274="zákl. přenesená",J274,0)</f>
        <v>0</v>
      </c>
      <c r="BH274" s="189">
        <f>IF(N274="sníž. přenesená",J274,0)</f>
        <v>0</v>
      </c>
      <c r="BI274" s="189">
        <f>IF(N274="nulová",J274,0)</f>
        <v>0</v>
      </c>
      <c r="BJ274" s="18" t="s">
        <v>84</v>
      </c>
      <c r="BK274" s="189">
        <f>ROUND(I274*H274,2)</f>
        <v>0</v>
      </c>
      <c r="BL274" s="18" t="s">
        <v>294</v>
      </c>
      <c r="BM274" s="188" t="s">
        <v>3017</v>
      </c>
    </row>
    <row r="275" spans="1:65" s="2" customFormat="1" ht="19.2">
      <c r="A275" s="35"/>
      <c r="B275" s="36"/>
      <c r="C275" s="37"/>
      <c r="D275" s="190" t="s">
        <v>197</v>
      </c>
      <c r="E275" s="37"/>
      <c r="F275" s="191" t="s">
        <v>1152</v>
      </c>
      <c r="G275" s="37"/>
      <c r="H275" s="37"/>
      <c r="I275" s="192"/>
      <c r="J275" s="37"/>
      <c r="K275" s="37"/>
      <c r="L275" s="40"/>
      <c r="M275" s="193"/>
      <c r="N275" s="194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197</v>
      </c>
      <c r="AU275" s="18" t="s">
        <v>86</v>
      </c>
    </row>
    <row r="276" spans="1:65" s="2" customFormat="1" ht="21.75" customHeight="1">
      <c r="A276" s="35"/>
      <c r="B276" s="36"/>
      <c r="C276" s="176" t="s">
        <v>539</v>
      </c>
      <c r="D276" s="176" t="s">
        <v>191</v>
      </c>
      <c r="E276" s="177" t="s">
        <v>1154</v>
      </c>
      <c r="F276" s="178" t="s">
        <v>1155</v>
      </c>
      <c r="G276" s="179" t="s">
        <v>194</v>
      </c>
      <c r="H276" s="180">
        <v>1</v>
      </c>
      <c r="I276" s="181"/>
      <c r="J276" s="182">
        <f>ROUND(I276*H276,2)</f>
        <v>0</v>
      </c>
      <c r="K276" s="183"/>
      <c r="L276" s="40"/>
      <c r="M276" s="184" t="s">
        <v>19</v>
      </c>
      <c r="N276" s="185" t="s">
        <v>47</v>
      </c>
      <c r="O276" s="65"/>
      <c r="P276" s="186">
        <f>O276*H276</f>
        <v>0</v>
      </c>
      <c r="Q276" s="186">
        <v>0</v>
      </c>
      <c r="R276" s="186">
        <f>Q276*H276</f>
        <v>0</v>
      </c>
      <c r="S276" s="186">
        <v>0</v>
      </c>
      <c r="T276" s="18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8" t="s">
        <v>294</v>
      </c>
      <c r="AT276" s="188" t="s">
        <v>191</v>
      </c>
      <c r="AU276" s="188" t="s">
        <v>86</v>
      </c>
      <c r="AY276" s="18" t="s">
        <v>189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8" t="s">
        <v>84</v>
      </c>
      <c r="BK276" s="189">
        <f>ROUND(I276*H276,2)</f>
        <v>0</v>
      </c>
      <c r="BL276" s="18" t="s">
        <v>294</v>
      </c>
      <c r="BM276" s="188" t="s">
        <v>3018</v>
      </c>
    </row>
    <row r="277" spans="1:65" s="2" customFormat="1" ht="19.2">
      <c r="A277" s="35"/>
      <c r="B277" s="36"/>
      <c r="C277" s="37"/>
      <c r="D277" s="190" t="s">
        <v>197</v>
      </c>
      <c r="E277" s="37"/>
      <c r="F277" s="191" t="s">
        <v>1157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197</v>
      </c>
      <c r="AU277" s="18" t="s">
        <v>86</v>
      </c>
    </row>
    <row r="278" spans="1:65" s="2" customFormat="1" ht="10.199999999999999">
      <c r="A278" s="35"/>
      <c r="B278" s="36"/>
      <c r="C278" s="37"/>
      <c r="D278" s="195" t="s">
        <v>199</v>
      </c>
      <c r="E278" s="37"/>
      <c r="F278" s="196" t="s">
        <v>1158</v>
      </c>
      <c r="G278" s="37"/>
      <c r="H278" s="37"/>
      <c r="I278" s="192"/>
      <c r="J278" s="37"/>
      <c r="K278" s="37"/>
      <c r="L278" s="40"/>
      <c r="M278" s="193"/>
      <c r="N278" s="194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199</v>
      </c>
      <c r="AU278" s="18" t="s">
        <v>86</v>
      </c>
    </row>
    <row r="279" spans="1:65" s="2" customFormat="1" ht="16.5" customHeight="1">
      <c r="A279" s="35"/>
      <c r="B279" s="36"/>
      <c r="C279" s="176" t="s">
        <v>543</v>
      </c>
      <c r="D279" s="176" t="s">
        <v>191</v>
      </c>
      <c r="E279" s="177" t="s">
        <v>1159</v>
      </c>
      <c r="F279" s="178" t="s">
        <v>1160</v>
      </c>
      <c r="G279" s="179" t="s">
        <v>194</v>
      </c>
      <c r="H279" s="180">
        <v>3</v>
      </c>
      <c r="I279" s="181"/>
      <c r="J279" s="182">
        <f>ROUND(I279*H279,2)</f>
        <v>0</v>
      </c>
      <c r="K279" s="183"/>
      <c r="L279" s="40"/>
      <c r="M279" s="184" t="s">
        <v>19</v>
      </c>
      <c r="N279" s="185" t="s">
        <v>47</v>
      </c>
      <c r="O279" s="65"/>
      <c r="P279" s="186">
        <f>O279*H279</f>
        <v>0</v>
      </c>
      <c r="Q279" s="186">
        <v>0</v>
      </c>
      <c r="R279" s="186">
        <f>Q279*H279</f>
        <v>0</v>
      </c>
      <c r="S279" s="186">
        <v>0</v>
      </c>
      <c r="T279" s="18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8" t="s">
        <v>294</v>
      </c>
      <c r="AT279" s="188" t="s">
        <v>191</v>
      </c>
      <c r="AU279" s="188" t="s">
        <v>86</v>
      </c>
      <c r="AY279" s="18" t="s">
        <v>189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18" t="s">
        <v>84</v>
      </c>
      <c r="BK279" s="189">
        <f>ROUND(I279*H279,2)</f>
        <v>0</v>
      </c>
      <c r="BL279" s="18" t="s">
        <v>294</v>
      </c>
      <c r="BM279" s="188" t="s">
        <v>3019</v>
      </c>
    </row>
    <row r="280" spans="1:65" s="2" customFormat="1" ht="19.2">
      <c r="A280" s="35"/>
      <c r="B280" s="36"/>
      <c r="C280" s="37"/>
      <c r="D280" s="190" t="s">
        <v>197</v>
      </c>
      <c r="E280" s="37"/>
      <c r="F280" s="191" t="s">
        <v>1162</v>
      </c>
      <c r="G280" s="37"/>
      <c r="H280" s="37"/>
      <c r="I280" s="192"/>
      <c r="J280" s="37"/>
      <c r="K280" s="37"/>
      <c r="L280" s="40"/>
      <c r="M280" s="193"/>
      <c r="N280" s="194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197</v>
      </c>
      <c r="AU280" s="18" t="s">
        <v>86</v>
      </c>
    </row>
    <row r="281" spans="1:65" s="2" customFormat="1" ht="10.199999999999999">
      <c r="A281" s="35"/>
      <c r="B281" s="36"/>
      <c r="C281" s="37"/>
      <c r="D281" s="195" t="s">
        <v>199</v>
      </c>
      <c r="E281" s="37"/>
      <c r="F281" s="196" t="s">
        <v>1163</v>
      </c>
      <c r="G281" s="37"/>
      <c r="H281" s="37"/>
      <c r="I281" s="192"/>
      <c r="J281" s="37"/>
      <c r="K281" s="37"/>
      <c r="L281" s="40"/>
      <c r="M281" s="193"/>
      <c r="N281" s="194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199</v>
      </c>
      <c r="AU281" s="18" t="s">
        <v>86</v>
      </c>
    </row>
    <row r="282" spans="1:65" s="13" customFormat="1" ht="10.199999999999999">
      <c r="B282" s="197"/>
      <c r="C282" s="198"/>
      <c r="D282" s="190" t="s">
        <v>201</v>
      </c>
      <c r="E282" s="199" t="s">
        <v>19</v>
      </c>
      <c r="F282" s="200" t="s">
        <v>207</v>
      </c>
      <c r="G282" s="198"/>
      <c r="H282" s="201">
        <v>3</v>
      </c>
      <c r="I282" s="202"/>
      <c r="J282" s="198"/>
      <c r="K282" s="198"/>
      <c r="L282" s="203"/>
      <c r="M282" s="204"/>
      <c r="N282" s="205"/>
      <c r="O282" s="205"/>
      <c r="P282" s="205"/>
      <c r="Q282" s="205"/>
      <c r="R282" s="205"/>
      <c r="S282" s="205"/>
      <c r="T282" s="206"/>
      <c r="AT282" s="207" t="s">
        <v>201</v>
      </c>
      <c r="AU282" s="207" t="s">
        <v>86</v>
      </c>
      <c r="AV282" s="13" t="s">
        <v>86</v>
      </c>
      <c r="AW282" s="13" t="s">
        <v>37</v>
      </c>
      <c r="AX282" s="13" t="s">
        <v>84</v>
      </c>
      <c r="AY282" s="207" t="s">
        <v>189</v>
      </c>
    </row>
    <row r="283" spans="1:65" s="2" customFormat="1" ht="16.5" customHeight="1">
      <c r="A283" s="35"/>
      <c r="B283" s="36"/>
      <c r="C283" s="176" t="s">
        <v>549</v>
      </c>
      <c r="D283" s="176" t="s">
        <v>191</v>
      </c>
      <c r="E283" s="177" t="s">
        <v>1164</v>
      </c>
      <c r="F283" s="178" t="s">
        <v>1165</v>
      </c>
      <c r="G283" s="179" t="s">
        <v>194</v>
      </c>
      <c r="H283" s="180">
        <v>3</v>
      </c>
      <c r="I283" s="181"/>
      <c r="J283" s="182">
        <f>ROUND(I283*H283,2)</f>
        <v>0</v>
      </c>
      <c r="K283" s="183"/>
      <c r="L283" s="40"/>
      <c r="M283" s="184" t="s">
        <v>19</v>
      </c>
      <c r="N283" s="185" t="s">
        <v>47</v>
      </c>
      <c r="O283" s="65"/>
      <c r="P283" s="186">
        <f>O283*H283</f>
        <v>0</v>
      </c>
      <c r="Q283" s="186">
        <v>0</v>
      </c>
      <c r="R283" s="186">
        <f>Q283*H283</f>
        <v>0</v>
      </c>
      <c r="S283" s="186">
        <v>0</v>
      </c>
      <c r="T283" s="18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8" t="s">
        <v>294</v>
      </c>
      <c r="AT283" s="188" t="s">
        <v>191</v>
      </c>
      <c r="AU283" s="188" t="s">
        <v>86</v>
      </c>
      <c r="AY283" s="18" t="s">
        <v>189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18" t="s">
        <v>84</v>
      </c>
      <c r="BK283" s="189">
        <f>ROUND(I283*H283,2)</f>
        <v>0</v>
      </c>
      <c r="BL283" s="18" t="s">
        <v>294</v>
      </c>
      <c r="BM283" s="188" t="s">
        <v>3020</v>
      </c>
    </row>
    <row r="284" spans="1:65" s="2" customFormat="1" ht="10.199999999999999">
      <c r="A284" s="35"/>
      <c r="B284" s="36"/>
      <c r="C284" s="37"/>
      <c r="D284" s="190" t="s">
        <v>197</v>
      </c>
      <c r="E284" s="37"/>
      <c r="F284" s="191" t="s">
        <v>1167</v>
      </c>
      <c r="G284" s="37"/>
      <c r="H284" s="37"/>
      <c r="I284" s="192"/>
      <c r="J284" s="37"/>
      <c r="K284" s="37"/>
      <c r="L284" s="40"/>
      <c r="M284" s="193"/>
      <c r="N284" s="194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197</v>
      </c>
      <c r="AU284" s="18" t="s">
        <v>86</v>
      </c>
    </row>
    <row r="285" spans="1:65" s="2" customFormat="1" ht="10.199999999999999">
      <c r="A285" s="35"/>
      <c r="B285" s="36"/>
      <c r="C285" s="37"/>
      <c r="D285" s="195" t="s">
        <v>199</v>
      </c>
      <c r="E285" s="37"/>
      <c r="F285" s="196" t="s">
        <v>1168</v>
      </c>
      <c r="G285" s="37"/>
      <c r="H285" s="37"/>
      <c r="I285" s="192"/>
      <c r="J285" s="37"/>
      <c r="K285" s="37"/>
      <c r="L285" s="40"/>
      <c r="M285" s="193"/>
      <c r="N285" s="194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199</v>
      </c>
      <c r="AU285" s="18" t="s">
        <v>86</v>
      </c>
    </row>
    <row r="286" spans="1:65" s="13" customFormat="1" ht="10.199999999999999">
      <c r="B286" s="197"/>
      <c r="C286" s="198"/>
      <c r="D286" s="190" t="s">
        <v>201</v>
      </c>
      <c r="E286" s="199" t="s">
        <v>19</v>
      </c>
      <c r="F286" s="200" t="s">
        <v>207</v>
      </c>
      <c r="G286" s="198"/>
      <c r="H286" s="201">
        <v>3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201</v>
      </c>
      <c r="AU286" s="207" t="s">
        <v>86</v>
      </c>
      <c r="AV286" s="13" t="s">
        <v>86</v>
      </c>
      <c r="AW286" s="13" t="s">
        <v>37</v>
      </c>
      <c r="AX286" s="13" t="s">
        <v>84</v>
      </c>
      <c r="AY286" s="207" t="s">
        <v>189</v>
      </c>
    </row>
    <row r="287" spans="1:65" s="2" customFormat="1" ht="16.5" customHeight="1">
      <c r="A287" s="35"/>
      <c r="B287" s="36"/>
      <c r="C287" s="176" t="s">
        <v>553</v>
      </c>
      <c r="D287" s="176" t="s">
        <v>191</v>
      </c>
      <c r="E287" s="177" t="s">
        <v>1169</v>
      </c>
      <c r="F287" s="178" t="s">
        <v>1170</v>
      </c>
      <c r="G287" s="179" t="s">
        <v>194</v>
      </c>
      <c r="H287" s="180">
        <v>1</v>
      </c>
      <c r="I287" s="181"/>
      <c r="J287" s="182">
        <f>ROUND(I287*H287,2)</f>
        <v>0</v>
      </c>
      <c r="K287" s="183"/>
      <c r="L287" s="40"/>
      <c r="M287" s="184" t="s">
        <v>19</v>
      </c>
      <c r="N287" s="185" t="s">
        <v>47</v>
      </c>
      <c r="O287" s="65"/>
      <c r="P287" s="186">
        <f>O287*H287</f>
        <v>0</v>
      </c>
      <c r="Q287" s="186">
        <v>0</v>
      </c>
      <c r="R287" s="186">
        <f>Q287*H287</f>
        <v>0</v>
      </c>
      <c r="S287" s="186">
        <v>0</v>
      </c>
      <c r="T287" s="18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8" t="s">
        <v>294</v>
      </c>
      <c r="AT287" s="188" t="s">
        <v>191</v>
      </c>
      <c r="AU287" s="188" t="s">
        <v>86</v>
      </c>
      <c r="AY287" s="18" t="s">
        <v>189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8" t="s">
        <v>84</v>
      </c>
      <c r="BK287" s="189">
        <f>ROUND(I287*H287,2)</f>
        <v>0</v>
      </c>
      <c r="BL287" s="18" t="s">
        <v>294</v>
      </c>
      <c r="BM287" s="188" t="s">
        <v>3021</v>
      </c>
    </row>
    <row r="288" spans="1:65" s="2" customFormat="1" ht="10.199999999999999">
      <c r="A288" s="35"/>
      <c r="B288" s="36"/>
      <c r="C288" s="37"/>
      <c r="D288" s="190" t="s">
        <v>197</v>
      </c>
      <c r="E288" s="37"/>
      <c r="F288" s="191" t="s">
        <v>1172</v>
      </c>
      <c r="G288" s="37"/>
      <c r="H288" s="37"/>
      <c r="I288" s="192"/>
      <c r="J288" s="37"/>
      <c r="K288" s="37"/>
      <c r="L288" s="40"/>
      <c r="M288" s="193"/>
      <c r="N288" s="194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197</v>
      </c>
      <c r="AU288" s="18" t="s">
        <v>86</v>
      </c>
    </row>
    <row r="289" spans="1:65" s="2" customFormat="1" ht="10.199999999999999">
      <c r="A289" s="35"/>
      <c r="B289" s="36"/>
      <c r="C289" s="37"/>
      <c r="D289" s="195" t="s">
        <v>199</v>
      </c>
      <c r="E289" s="37"/>
      <c r="F289" s="196" t="s">
        <v>1173</v>
      </c>
      <c r="G289" s="37"/>
      <c r="H289" s="37"/>
      <c r="I289" s="192"/>
      <c r="J289" s="37"/>
      <c r="K289" s="37"/>
      <c r="L289" s="40"/>
      <c r="M289" s="193"/>
      <c r="N289" s="194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199</v>
      </c>
      <c r="AU289" s="18" t="s">
        <v>86</v>
      </c>
    </row>
    <row r="290" spans="1:65" s="13" customFormat="1" ht="10.199999999999999">
      <c r="B290" s="197"/>
      <c r="C290" s="198"/>
      <c r="D290" s="190" t="s">
        <v>201</v>
      </c>
      <c r="E290" s="199" t="s">
        <v>19</v>
      </c>
      <c r="F290" s="200" t="s">
        <v>84</v>
      </c>
      <c r="G290" s="198"/>
      <c r="H290" s="201">
        <v>1</v>
      </c>
      <c r="I290" s="202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201</v>
      </c>
      <c r="AU290" s="207" t="s">
        <v>86</v>
      </c>
      <c r="AV290" s="13" t="s">
        <v>86</v>
      </c>
      <c r="AW290" s="13" t="s">
        <v>37</v>
      </c>
      <c r="AX290" s="13" t="s">
        <v>84</v>
      </c>
      <c r="AY290" s="207" t="s">
        <v>189</v>
      </c>
    </row>
    <row r="291" spans="1:65" s="2" customFormat="1" ht="16.5" customHeight="1">
      <c r="A291" s="35"/>
      <c r="B291" s="36"/>
      <c r="C291" s="176" t="s">
        <v>559</v>
      </c>
      <c r="D291" s="176" t="s">
        <v>191</v>
      </c>
      <c r="E291" s="177" t="s">
        <v>1174</v>
      </c>
      <c r="F291" s="178" t="s">
        <v>1175</v>
      </c>
      <c r="G291" s="179" t="s">
        <v>194</v>
      </c>
      <c r="H291" s="180">
        <v>1</v>
      </c>
      <c r="I291" s="181"/>
      <c r="J291" s="182">
        <f>ROUND(I291*H291,2)</f>
        <v>0</v>
      </c>
      <c r="K291" s="183"/>
      <c r="L291" s="40"/>
      <c r="M291" s="184" t="s">
        <v>19</v>
      </c>
      <c r="N291" s="185" t="s">
        <v>47</v>
      </c>
      <c r="O291" s="65"/>
      <c r="P291" s="186">
        <f>O291*H291</f>
        <v>0</v>
      </c>
      <c r="Q291" s="186">
        <v>0</v>
      </c>
      <c r="R291" s="186">
        <f>Q291*H291</f>
        <v>0</v>
      </c>
      <c r="S291" s="186">
        <v>0</v>
      </c>
      <c r="T291" s="18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8" t="s">
        <v>294</v>
      </c>
      <c r="AT291" s="188" t="s">
        <v>191</v>
      </c>
      <c r="AU291" s="188" t="s">
        <v>86</v>
      </c>
      <c r="AY291" s="18" t="s">
        <v>189</v>
      </c>
      <c r="BE291" s="189">
        <f>IF(N291="základní",J291,0)</f>
        <v>0</v>
      </c>
      <c r="BF291" s="189">
        <f>IF(N291="snížená",J291,0)</f>
        <v>0</v>
      </c>
      <c r="BG291" s="189">
        <f>IF(N291="zákl. přenesená",J291,0)</f>
        <v>0</v>
      </c>
      <c r="BH291" s="189">
        <f>IF(N291="sníž. přenesená",J291,0)</f>
        <v>0</v>
      </c>
      <c r="BI291" s="189">
        <f>IF(N291="nulová",J291,0)</f>
        <v>0</v>
      </c>
      <c r="BJ291" s="18" t="s">
        <v>84</v>
      </c>
      <c r="BK291" s="189">
        <f>ROUND(I291*H291,2)</f>
        <v>0</v>
      </c>
      <c r="BL291" s="18" t="s">
        <v>294</v>
      </c>
      <c r="BM291" s="188" t="s">
        <v>3022</v>
      </c>
    </row>
    <row r="292" spans="1:65" s="2" customFormat="1" ht="10.199999999999999">
      <c r="A292" s="35"/>
      <c r="B292" s="36"/>
      <c r="C292" s="37"/>
      <c r="D292" s="190" t="s">
        <v>197</v>
      </c>
      <c r="E292" s="37"/>
      <c r="F292" s="191" t="s">
        <v>1177</v>
      </c>
      <c r="G292" s="37"/>
      <c r="H292" s="37"/>
      <c r="I292" s="192"/>
      <c r="J292" s="37"/>
      <c r="K292" s="37"/>
      <c r="L292" s="40"/>
      <c r="M292" s="193"/>
      <c r="N292" s="194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197</v>
      </c>
      <c r="AU292" s="18" t="s">
        <v>86</v>
      </c>
    </row>
    <row r="293" spans="1:65" s="2" customFormat="1" ht="10.199999999999999">
      <c r="A293" s="35"/>
      <c r="B293" s="36"/>
      <c r="C293" s="37"/>
      <c r="D293" s="195" t="s">
        <v>199</v>
      </c>
      <c r="E293" s="37"/>
      <c r="F293" s="196" t="s">
        <v>1178</v>
      </c>
      <c r="G293" s="37"/>
      <c r="H293" s="37"/>
      <c r="I293" s="192"/>
      <c r="J293" s="37"/>
      <c r="K293" s="37"/>
      <c r="L293" s="40"/>
      <c r="M293" s="193"/>
      <c r="N293" s="194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199</v>
      </c>
      <c r="AU293" s="18" t="s">
        <v>86</v>
      </c>
    </row>
    <row r="294" spans="1:65" s="13" customFormat="1" ht="10.199999999999999">
      <c r="B294" s="197"/>
      <c r="C294" s="198"/>
      <c r="D294" s="190" t="s">
        <v>201</v>
      </c>
      <c r="E294" s="199" t="s">
        <v>19</v>
      </c>
      <c r="F294" s="200" t="s">
        <v>84</v>
      </c>
      <c r="G294" s="198"/>
      <c r="H294" s="201">
        <v>1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201</v>
      </c>
      <c r="AU294" s="207" t="s">
        <v>86</v>
      </c>
      <c r="AV294" s="13" t="s">
        <v>86</v>
      </c>
      <c r="AW294" s="13" t="s">
        <v>37</v>
      </c>
      <c r="AX294" s="13" t="s">
        <v>84</v>
      </c>
      <c r="AY294" s="207" t="s">
        <v>189</v>
      </c>
    </row>
    <row r="295" spans="1:65" s="2" customFormat="1" ht="16.5" customHeight="1">
      <c r="A295" s="35"/>
      <c r="B295" s="36"/>
      <c r="C295" s="176" t="s">
        <v>563</v>
      </c>
      <c r="D295" s="176" t="s">
        <v>191</v>
      </c>
      <c r="E295" s="177" t="s">
        <v>1179</v>
      </c>
      <c r="F295" s="178" t="s">
        <v>1180</v>
      </c>
      <c r="G295" s="179" t="s">
        <v>194</v>
      </c>
      <c r="H295" s="180">
        <v>1</v>
      </c>
      <c r="I295" s="181"/>
      <c r="J295" s="182">
        <f>ROUND(I295*H295,2)</f>
        <v>0</v>
      </c>
      <c r="K295" s="183"/>
      <c r="L295" s="40"/>
      <c r="M295" s="184" t="s">
        <v>19</v>
      </c>
      <c r="N295" s="185" t="s">
        <v>47</v>
      </c>
      <c r="O295" s="65"/>
      <c r="P295" s="186">
        <f>O295*H295</f>
        <v>0</v>
      </c>
      <c r="Q295" s="186">
        <v>0</v>
      </c>
      <c r="R295" s="186">
        <f>Q295*H295</f>
        <v>0</v>
      </c>
      <c r="S295" s="186">
        <v>0</v>
      </c>
      <c r="T295" s="18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8" t="s">
        <v>294</v>
      </c>
      <c r="AT295" s="188" t="s">
        <v>191</v>
      </c>
      <c r="AU295" s="188" t="s">
        <v>86</v>
      </c>
      <c r="AY295" s="18" t="s">
        <v>189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18" t="s">
        <v>84</v>
      </c>
      <c r="BK295" s="189">
        <f>ROUND(I295*H295,2)</f>
        <v>0</v>
      </c>
      <c r="BL295" s="18" t="s">
        <v>294</v>
      </c>
      <c r="BM295" s="188" t="s">
        <v>3023</v>
      </c>
    </row>
    <row r="296" spans="1:65" s="2" customFormat="1" ht="10.199999999999999">
      <c r="A296" s="35"/>
      <c r="B296" s="36"/>
      <c r="C296" s="37"/>
      <c r="D296" s="190" t="s">
        <v>197</v>
      </c>
      <c r="E296" s="37"/>
      <c r="F296" s="191" t="s">
        <v>1182</v>
      </c>
      <c r="G296" s="37"/>
      <c r="H296" s="37"/>
      <c r="I296" s="192"/>
      <c r="J296" s="37"/>
      <c r="K296" s="37"/>
      <c r="L296" s="40"/>
      <c r="M296" s="193"/>
      <c r="N296" s="194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197</v>
      </c>
      <c r="AU296" s="18" t="s">
        <v>86</v>
      </c>
    </row>
    <row r="297" spans="1:65" s="2" customFormat="1" ht="10.199999999999999">
      <c r="A297" s="35"/>
      <c r="B297" s="36"/>
      <c r="C297" s="37"/>
      <c r="D297" s="195" t="s">
        <v>199</v>
      </c>
      <c r="E297" s="37"/>
      <c r="F297" s="196" t="s">
        <v>1183</v>
      </c>
      <c r="G297" s="37"/>
      <c r="H297" s="37"/>
      <c r="I297" s="192"/>
      <c r="J297" s="37"/>
      <c r="K297" s="37"/>
      <c r="L297" s="40"/>
      <c r="M297" s="193"/>
      <c r="N297" s="194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199</v>
      </c>
      <c r="AU297" s="18" t="s">
        <v>86</v>
      </c>
    </row>
    <row r="298" spans="1:65" s="2" customFormat="1" ht="24.15" customHeight="1">
      <c r="A298" s="35"/>
      <c r="B298" s="36"/>
      <c r="C298" s="176" t="s">
        <v>567</v>
      </c>
      <c r="D298" s="176" t="s">
        <v>191</v>
      </c>
      <c r="E298" s="177" t="s">
        <v>1206</v>
      </c>
      <c r="F298" s="178" t="s">
        <v>1207</v>
      </c>
      <c r="G298" s="179" t="s">
        <v>336</v>
      </c>
      <c r="H298" s="180">
        <v>1.2999999999999999E-2</v>
      </c>
      <c r="I298" s="181"/>
      <c r="J298" s="182">
        <f>ROUND(I298*H298,2)</f>
        <v>0</v>
      </c>
      <c r="K298" s="183"/>
      <c r="L298" s="40"/>
      <c r="M298" s="184" t="s">
        <v>19</v>
      </c>
      <c r="N298" s="185" t="s">
        <v>47</v>
      </c>
      <c r="O298" s="65"/>
      <c r="P298" s="186">
        <f>O298*H298</f>
        <v>0</v>
      </c>
      <c r="Q298" s="186">
        <v>0</v>
      </c>
      <c r="R298" s="186">
        <f>Q298*H298</f>
        <v>0</v>
      </c>
      <c r="S298" s="186">
        <v>0</v>
      </c>
      <c r="T298" s="18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8" t="s">
        <v>294</v>
      </c>
      <c r="AT298" s="188" t="s">
        <v>191</v>
      </c>
      <c r="AU298" s="188" t="s">
        <v>86</v>
      </c>
      <c r="AY298" s="18" t="s">
        <v>189</v>
      </c>
      <c r="BE298" s="189">
        <f>IF(N298="základní",J298,0)</f>
        <v>0</v>
      </c>
      <c r="BF298" s="189">
        <f>IF(N298="snížená",J298,0)</f>
        <v>0</v>
      </c>
      <c r="BG298" s="189">
        <f>IF(N298="zákl. přenesená",J298,0)</f>
        <v>0</v>
      </c>
      <c r="BH298" s="189">
        <f>IF(N298="sníž. přenesená",J298,0)</f>
        <v>0</v>
      </c>
      <c r="BI298" s="189">
        <f>IF(N298="nulová",J298,0)</f>
        <v>0</v>
      </c>
      <c r="BJ298" s="18" t="s">
        <v>84</v>
      </c>
      <c r="BK298" s="189">
        <f>ROUND(I298*H298,2)</f>
        <v>0</v>
      </c>
      <c r="BL298" s="18" t="s">
        <v>294</v>
      </c>
      <c r="BM298" s="188" t="s">
        <v>3024</v>
      </c>
    </row>
    <row r="299" spans="1:65" s="2" customFormat="1" ht="28.8">
      <c r="A299" s="35"/>
      <c r="B299" s="36"/>
      <c r="C299" s="37"/>
      <c r="D299" s="190" t="s">
        <v>197</v>
      </c>
      <c r="E299" s="37"/>
      <c r="F299" s="191" t="s">
        <v>1209</v>
      </c>
      <c r="G299" s="37"/>
      <c r="H299" s="37"/>
      <c r="I299" s="192"/>
      <c r="J299" s="37"/>
      <c r="K299" s="37"/>
      <c r="L299" s="40"/>
      <c r="M299" s="193"/>
      <c r="N299" s="194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197</v>
      </c>
      <c r="AU299" s="18" t="s">
        <v>86</v>
      </c>
    </row>
    <row r="300" spans="1:65" s="2" customFormat="1" ht="10.199999999999999">
      <c r="A300" s="35"/>
      <c r="B300" s="36"/>
      <c r="C300" s="37"/>
      <c r="D300" s="195" t="s">
        <v>199</v>
      </c>
      <c r="E300" s="37"/>
      <c r="F300" s="196" t="s">
        <v>1210</v>
      </c>
      <c r="G300" s="37"/>
      <c r="H300" s="37"/>
      <c r="I300" s="192"/>
      <c r="J300" s="37"/>
      <c r="K300" s="37"/>
      <c r="L300" s="40"/>
      <c r="M300" s="193"/>
      <c r="N300" s="194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199</v>
      </c>
      <c r="AU300" s="18" t="s">
        <v>86</v>
      </c>
    </row>
    <row r="301" spans="1:65" s="12" customFormat="1" ht="25.95" customHeight="1">
      <c r="B301" s="160"/>
      <c r="C301" s="161"/>
      <c r="D301" s="162" t="s">
        <v>75</v>
      </c>
      <c r="E301" s="163" t="s">
        <v>269</v>
      </c>
      <c r="F301" s="163" t="s">
        <v>710</v>
      </c>
      <c r="G301" s="161"/>
      <c r="H301" s="161"/>
      <c r="I301" s="164"/>
      <c r="J301" s="165">
        <f>BK301</f>
        <v>0</v>
      </c>
      <c r="K301" s="161"/>
      <c r="L301" s="166"/>
      <c r="M301" s="167"/>
      <c r="N301" s="168"/>
      <c r="O301" s="168"/>
      <c r="P301" s="169">
        <f>P302</f>
        <v>0</v>
      </c>
      <c r="Q301" s="168"/>
      <c r="R301" s="169">
        <f>R302</f>
        <v>0</v>
      </c>
      <c r="S301" s="168"/>
      <c r="T301" s="170">
        <f>T302</f>
        <v>0</v>
      </c>
      <c r="AR301" s="171" t="s">
        <v>207</v>
      </c>
      <c r="AT301" s="172" t="s">
        <v>75</v>
      </c>
      <c r="AU301" s="172" t="s">
        <v>76</v>
      </c>
      <c r="AY301" s="171" t="s">
        <v>189</v>
      </c>
      <c r="BK301" s="173">
        <f>BK302</f>
        <v>0</v>
      </c>
    </row>
    <row r="302" spans="1:65" s="12" customFormat="1" ht="22.8" customHeight="1">
      <c r="B302" s="160"/>
      <c r="C302" s="161"/>
      <c r="D302" s="162" t="s">
        <v>75</v>
      </c>
      <c r="E302" s="174" t="s">
        <v>3025</v>
      </c>
      <c r="F302" s="174" t="s">
        <v>3026</v>
      </c>
      <c r="G302" s="161"/>
      <c r="H302" s="161"/>
      <c r="I302" s="164"/>
      <c r="J302" s="175">
        <f>BK302</f>
        <v>0</v>
      </c>
      <c r="K302" s="161"/>
      <c r="L302" s="166"/>
      <c r="M302" s="167"/>
      <c r="N302" s="168"/>
      <c r="O302" s="168"/>
      <c r="P302" s="169">
        <f>SUM(P303:P306)</f>
        <v>0</v>
      </c>
      <c r="Q302" s="168"/>
      <c r="R302" s="169">
        <f>SUM(R303:R306)</f>
        <v>0</v>
      </c>
      <c r="S302" s="168"/>
      <c r="T302" s="170">
        <f>SUM(T303:T306)</f>
        <v>0</v>
      </c>
      <c r="AR302" s="171" t="s">
        <v>207</v>
      </c>
      <c r="AT302" s="172" t="s">
        <v>75</v>
      </c>
      <c r="AU302" s="172" t="s">
        <v>84</v>
      </c>
      <c r="AY302" s="171" t="s">
        <v>189</v>
      </c>
      <c r="BK302" s="173">
        <f>SUM(BK303:BK306)</f>
        <v>0</v>
      </c>
    </row>
    <row r="303" spans="1:65" s="2" customFormat="1" ht="37.799999999999997" customHeight="1">
      <c r="A303" s="35"/>
      <c r="B303" s="36"/>
      <c r="C303" s="176" t="s">
        <v>573</v>
      </c>
      <c r="D303" s="176" t="s">
        <v>191</v>
      </c>
      <c r="E303" s="177" t="s">
        <v>3027</v>
      </c>
      <c r="F303" s="178" t="s">
        <v>3028</v>
      </c>
      <c r="G303" s="179" t="s">
        <v>194</v>
      </c>
      <c r="H303" s="180">
        <v>1</v>
      </c>
      <c r="I303" s="181"/>
      <c r="J303" s="182">
        <f>ROUND(I303*H303,2)</f>
        <v>0</v>
      </c>
      <c r="K303" s="183"/>
      <c r="L303" s="40"/>
      <c r="M303" s="184" t="s">
        <v>19</v>
      </c>
      <c r="N303" s="185" t="s">
        <v>47</v>
      </c>
      <c r="O303" s="65"/>
      <c r="P303" s="186">
        <f>O303*H303</f>
        <v>0</v>
      </c>
      <c r="Q303" s="186">
        <v>0</v>
      </c>
      <c r="R303" s="186">
        <f>Q303*H303</f>
        <v>0</v>
      </c>
      <c r="S303" s="186">
        <v>0</v>
      </c>
      <c r="T303" s="18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8" t="s">
        <v>567</v>
      </c>
      <c r="AT303" s="188" t="s">
        <v>191</v>
      </c>
      <c r="AU303" s="188" t="s">
        <v>86</v>
      </c>
      <c r="AY303" s="18" t="s">
        <v>189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18" t="s">
        <v>84</v>
      </c>
      <c r="BK303" s="189">
        <f>ROUND(I303*H303,2)</f>
        <v>0</v>
      </c>
      <c r="BL303" s="18" t="s">
        <v>567</v>
      </c>
      <c r="BM303" s="188" t="s">
        <v>3029</v>
      </c>
    </row>
    <row r="304" spans="1:65" s="2" customFormat="1" ht="28.8">
      <c r="A304" s="35"/>
      <c r="B304" s="36"/>
      <c r="C304" s="37"/>
      <c r="D304" s="190" t="s">
        <v>197</v>
      </c>
      <c r="E304" s="37"/>
      <c r="F304" s="191" t="s">
        <v>3030</v>
      </c>
      <c r="G304" s="37"/>
      <c r="H304" s="37"/>
      <c r="I304" s="192"/>
      <c r="J304" s="37"/>
      <c r="K304" s="37"/>
      <c r="L304" s="40"/>
      <c r="M304" s="193"/>
      <c r="N304" s="194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197</v>
      </c>
      <c r="AU304" s="18" t="s">
        <v>86</v>
      </c>
    </row>
    <row r="305" spans="1:65" s="2" customFormat="1" ht="10.199999999999999">
      <c r="A305" s="35"/>
      <c r="B305" s="36"/>
      <c r="C305" s="37"/>
      <c r="D305" s="195" t="s">
        <v>199</v>
      </c>
      <c r="E305" s="37"/>
      <c r="F305" s="196" t="s">
        <v>3031</v>
      </c>
      <c r="G305" s="37"/>
      <c r="H305" s="37"/>
      <c r="I305" s="192"/>
      <c r="J305" s="37"/>
      <c r="K305" s="37"/>
      <c r="L305" s="40"/>
      <c r="M305" s="193"/>
      <c r="N305" s="194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199</v>
      </c>
      <c r="AU305" s="18" t="s">
        <v>86</v>
      </c>
    </row>
    <row r="306" spans="1:65" s="13" customFormat="1" ht="10.199999999999999">
      <c r="B306" s="197"/>
      <c r="C306" s="198"/>
      <c r="D306" s="190" t="s">
        <v>201</v>
      </c>
      <c r="E306" s="199" t="s">
        <v>19</v>
      </c>
      <c r="F306" s="200" t="s">
        <v>84</v>
      </c>
      <c r="G306" s="198"/>
      <c r="H306" s="201">
        <v>1</v>
      </c>
      <c r="I306" s="202"/>
      <c r="J306" s="198"/>
      <c r="K306" s="198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201</v>
      </c>
      <c r="AU306" s="207" t="s">
        <v>86</v>
      </c>
      <c r="AV306" s="13" t="s">
        <v>86</v>
      </c>
      <c r="AW306" s="13" t="s">
        <v>37</v>
      </c>
      <c r="AX306" s="13" t="s">
        <v>84</v>
      </c>
      <c r="AY306" s="207" t="s">
        <v>189</v>
      </c>
    </row>
    <row r="307" spans="1:65" s="12" customFormat="1" ht="25.95" customHeight="1">
      <c r="B307" s="160"/>
      <c r="C307" s="161"/>
      <c r="D307" s="162" t="s">
        <v>75</v>
      </c>
      <c r="E307" s="163" t="s">
        <v>719</v>
      </c>
      <c r="F307" s="163" t="s">
        <v>122</v>
      </c>
      <c r="G307" s="161"/>
      <c r="H307" s="161"/>
      <c r="I307" s="164"/>
      <c r="J307" s="165">
        <f>BK307</f>
        <v>0</v>
      </c>
      <c r="K307" s="161"/>
      <c r="L307" s="166"/>
      <c r="M307" s="167"/>
      <c r="N307" s="168"/>
      <c r="O307" s="168"/>
      <c r="P307" s="169">
        <f>P308</f>
        <v>0</v>
      </c>
      <c r="Q307" s="168"/>
      <c r="R307" s="169">
        <f>R308</f>
        <v>0</v>
      </c>
      <c r="S307" s="168"/>
      <c r="T307" s="170">
        <f>T308</f>
        <v>0</v>
      </c>
      <c r="AR307" s="171" t="s">
        <v>220</v>
      </c>
      <c r="AT307" s="172" t="s">
        <v>75</v>
      </c>
      <c r="AU307" s="172" t="s">
        <v>76</v>
      </c>
      <c r="AY307" s="171" t="s">
        <v>189</v>
      </c>
      <c r="BK307" s="173">
        <f>BK308</f>
        <v>0</v>
      </c>
    </row>
    <row r="308" spans="1:65" s="12" customFormat="1" ht="22.8" customHeight="1">
      <c r="B308" s="160"/>
      <c r="C308" s="161"/>
      <c r="D308" s="162" t="s">
        <v>75</v>
      </c>
      <c r="E308" s="174" t="s">
        <v>720</v>
      </c>
      <c r="F308" s="174" t="s">
        <v>721</v>
      </c>
      <c r="G308" s="161"/>
      <c r="H308" s="161"/>
      <c r="I308" s="164"/>
      <c r="J308" s="175">
        <f>BK308</f>
        <v>0</v>
      </c>
      <c r="K308" s="161"/>
      <c r="L308" s="166"/>
      <c r="M308" s="167"/>
      <c r="N308" s="168"/>
      <c r="O308" s="168"/>
      <c r="P308" s="169">
        <f>SUM(P309:P312)</f>
        <v>0</v>
      </c>
      <c r="Q308" s="168"/>
      <c r="R308" s="169">
        <f>SUM(R309:R312)</f>
        <v>0</v>
      </c>
      <c r="S308" s="168"/>
      <c r="T308" s="170">
        <f>SUM(T309:T312)</f>
        <v>0</v>
      </c>
      <c r="AR308" s="171" t="s">
        <v>220</v>
      </c>
      <c r="AT308" s="172" t="s">
        <v>75</v>
      </c>
      <c r="AU308" s="172" t="s">
        <v>84</v>
      </c>
      <c r="AY308" s="171" t="s">
        <v>189</v>
      </c>
      <c r="BK308" s="173">
        <f>SUM(BK309:BK312)</f>
        <v>0</v>
      </c>
    </row>
    <row r="309" spans="1:65" s="2" customFormat="1" ht="16.5" customHeight="1">
      <c r="A309" s="35"/>
      <c r="B309" s="36"/>
      <c r="C309" s="176" t="s">
        <v>577</v>
      </c>
      <c r="D309" s="176" t="s">
        <v>191</v>
      </c>
      <c r="E309" s="177" t="s">
        <v>3032</v>
      </c>
      <c r="F309" s="178" t="s">
        <v>3033</v>
      </c>
      <c r="G309" s="179" t="s">
        <v>831</v>
      </c>
      <c r="H309" s="180">
        <v>1</v>
      </c>
      <c r="I309" s="181"/>
      <c r="J309" s="182">
        <f>ROUND(I309*H309,2)</f>
        <v>0</v>
      </c>
      <c r="K309" s="183"/>
      <c r="L309" s="40"/>
      <c r="M309" s="184" t="s">
        <v>19</v>
      </c>
      <c r="N309" s="185" t="s">
        <v>47</v>
      </c>
      <c r="O309" s="65"/>
      <c r="P309" s="186">
        <f>O309*H309</f>
        <v>0</v>
      </c>
      <c r="Q309" s="186">
        <v>0</v>
      </c>
      <c r="R309" s="186">
        <f>Q309*H309</f>
        <v>0</v>
      </c>
      <c r="S309" s="186">
        <v>0</v>
      </c>
      <c r="T309" s="18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8" t="s">
        <v>725</v>
      </c>
      <c r="AT309" s="188" t="s">
        <v>191</v>
      </c>
      <c r="AU309" s="188" t="s">
        <v>86</v>
      </c>
      <c r="AY309" s="18" t="s">
        <v>189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8" t="s">
        <v>84</v>
      </c>
      <c r="BK309" s="189">
        <f>ROUND(I309*H309,2)</f>
        <v>0</v>
      </c>
      <c r="BL309" s="18" t="s">
        <v>725</v>
      </c>
      <c r="BM309" s="188" t="s">
        <v>3034</v>
      </c>
    </row>
    <row r="310" spans="1:65" s="2" customFormat="1" ht="38.4">
      <c r="A310" s="35"/>
      <c r="B310" s="36"/>
      <c r="C310" s="37"/>
      <c r="D310" s="190" t="s">
        <v>197</v>
      </c>
      <c r="E310" s="37"/>
      <c r="F310" s="191" t="s">
        <v>3035</v>
      </c>
      <c r="G310" s="37"/>
      <c r="H310" s="37"/>
      <c r="I310" s="192"/>
      <c r="J310" s="37"/>
      <c r="K310" s="37"/>
      <c r="L310" s="40"/>
      <c r="M310" s="193"/>
      <c r="N310" s="194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197</v>
      </c>
      <c r="AU310" s="18" t="s">
        <v>86</v>
      </c>
    </row>
    <row r="311" spans="1:65" s="2" customFormat="1" ht="10.199999999999999">
      <c r="A311" s="35"/>
      <c r="B311" s="36"/>
      <c r="C311" s="37"/>
      <c r="D311" s="195" t="s">
        <v>199</v>
      </c>
      <c r="E311" s="37"/>
      <c r="F311" s="196" t="s">
        <v>3036</v>
      </c>
      <c r="G311" s="37"/>
      <c r="H311" s="37"/>
      <c r="I311" s="192"/>
      <c r="J311" s="37"/>
      <c r="K311" s="37"/>
      <c r="L311" s="40"/>
      <c r="M311" s="193"/>
      <c r="N311" s="194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199</v>
      </c>
      <c r="AU311" s="18" t="s">
        <v>86</v>
      </c>
    </row>
    <row r="312" spans="1:65" s="13" customFormat="1" ht="10.199999999999999">
      <c r="B312" s="197"/>
      <c r="C312" s="198"/>
      <c r="D312" s="190" t="s">
        <v>201</v>
      </c>
      <c r="E312" s="199" t="s">
        <v>19</v>
      </c>
      <c r="F312" s="200" t="s">
        <v>84</v>
      </c>
      <c r="G312" s="198"/>
      <c r="H312" s="201">
        <v>1</v>
      </c>
      <c r="I312" s="202"/>
      <c r="J312" s="198"/>
      <c r="K312" s="198"/>
      <c r="L312" s="203"/>
      <c r="M312" s="230"/>
      <c r="N312" s="231"/>
      <c r="O312" s="231"/>
      <c r="P312" s="231"/>
      <c r="Q312" s="231"/>
      <c r="R312" s="231"/>
      <c r="S312" s="231"/>
      <c r="T312" s="232"/>
      <c r="AT312" s="207" t="s">
        <v>201</v>
      </c>
      <c r="AU312" s="207" t="s">
        <v>86</v>
      </c>
      <c r="AV312" s="13" t="s">
        <v>86</v>
      </c>
      <c r="AW312" s="13" t="s">
        <v>37</v>
      </c>
      <c r="AX312" s="13" t="s">
        <v>84</v>
      </c>
      <c r="AY312" s="207" t="s">
        <v>189</v>
      </c>
    </row>
    <row r="313" spans="1:65" s="2" customFormat="1" ht="6.9" customHeight="1">
      <c r="A313" s="35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0"/>
      <c r="M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</row>
  </sheetData>
  <sheetProtection algorithmName="SHA-512" hashValue="STlxYrSb6fWZ+KZtd64e9wWLy115Hqg84ta+dx/x6Ritt8SAhRsJ/mcg9jVdS63a3iZKi01vxxLYyUTLVIHILg==" saltValue="MggYawJMJWx49hss2ZWAhl4BlKLCZJ6UJYhasmT9XxG4ndSptGMhVU1aXFDDMNJfLL9/ng5y8AMyrXyg4++sHg==" spinCount="100000" sheet="1" objects="1" scenarios="1" formatColumns="0" formatRows="0" autoFilter="0"/>
  <autoFilter ref="C89:K312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/>
    <hyperlink ref="F100" r:id="rId2"/>
    <hyperlink ref="F103" r:id="rId3"/>
    <hyperlink ref="F106" r:id="rId4"/>
    <hyperlink ref="F110" r:id="rId5"/>
    <hyperlink ref="F114" r:id="rId6"/>
    <hyperlink ref="F119" r:id="rId7"/>
    <hyperlink ref="F129" r:id="rId8"/>
    <hyperlink ref="F136" r:id="rId9"/>
    <hyperlink ref="F148" r:id="rId10"/>
    <hyperlink ref="F154" r:id="rId11"/>
    <hyperlink ref="F160" r:id="rId12"/>
    <hyperlink ref="F166" r:id="rId13"/>
    <hyperlink ref="F172" r:id="rId14"/>
    <hyperlink ref="F178" r:id="rId15"/>
    <hyperlink ref="F184" r:id="rId16"/>
    <hyperlink ref="F190" r:id="rId17"/>
    <hyperlink ref="F199" r:id="rId18"/>
    <hyperlink ref="F205" r:id="rId19"/>
    <hyperlink ref="F211" r:id="rId20"/>
    <hyperlink ref="F217" r:id="rId21"/>
    <hyperlink ref="F221" r:id="rId22"/>
    <hyperlink ref="F228" r:id="rId23"/>
    <hyperlink ref="F234" r:id="rId24"/>
    <hyperlink ref="F240" r:id="rId25"/>
    <hyperlink ref="F246" r:id="rId26"/>
    <hyperlink ref="F252" r:id="rId27"/>
    <hyperlink ref="F260" r:id="rId28"/>
    <hyperlink ref="F266" r:id="rId29"/>
    <hyperlink ref="F272" r:id="rId30"/>
    <hyperlink ref="F278" r:id="rId31"/>
    <hyperlink ref="F281" r:id="rId32"/>
    <hyperlink ref="F285" r:id="rId33"/>
    <hyperlink ref="F289" r:id="rId34"/>
    <hyperlink ref="F293" r:id="rId35"/>
    <hyperlink ref="F297" r:id="rId36"/>
    <hyperlink ref="F300" r:id="rId37"/>
    <hyperlink ref="F305" r:id="rId38"/>
    <hyperlink ref="F311" r:id="rId39"/>
  </hyperlinks>
  <pageMargins left="0.39374999999999999" right="0.39374999999999999" top="0.39374999999999999" bottom="0.39374999999999999" header="0" footer="0"/>
  <pageSetup paperSize="9" scale="88" fitToHeight="100" orientation="portrait" blackAndWhite="1" r:id="rId40"/>
  <headerFooter>
    <oddFooter>&amp;CStrana &amp;P z &amp;N</oddFooter>
  </headerFooter>
  <drawing r:id="rId4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120</v>
      </c>
      <c r="AZ2" s="102" t="s">
        <v>1903</v>
      </c>
      <c r="BA2" s="102" t="s">
        <v>1904</v>
      </c>
      <c r="BB2" s="102" t="s">
        <v>19</v>
      </c>
      <c r="BC2" s="102" t="s">
        <v>226</v>
      </c>
      <c r="BD2" s="102" t="s">
        <v>86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  <c r="AZ3" s="102" t="s">
        <v>133</v>
      </c>
      <c r="BA3" s="102" t="s">
        <v>133</v>
      </c>
      <c r="BB3" s="102" t="s">
        <v>19</v>
      </c>
      <c r="BC3" s="102" t="s">
        <v>226</v>
      </c>
      <c r="BD3" s="102" t="s">
        <v>86</v>
      </c>
    </row>
    <row r="4" spans="1:5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  <c r="AZ4" s="102" t="s">
        <v>3037</v>
      </c>
      <c r="BA4" s="102" t="s">
        <v>859</v>
      </c>
      <c r="BB4" s="102" t="s">
        <v>19</v>
      </c>
      <c r="BC4" s="102" t="s">
        <v>226</v>
      </c>
      <c r="BD4" s="102" t="s">
        <v>86</v>
      </c>
    </row>
    <row r="5" spans="1:56" s="1" customFormat="1" ht="6.9" customHeight="1">
      <c r="B5" s="21"/>
      <c r="L5" s="21"/>
    </row>
    <row r="6" spans="1:56" s="1" customFormat="1" ht="12" customHeight="1">
      <c r="B6" s="21"/>
      <c r="D6" s="107" t="s">
        <v>16</v>
      </c>
      <c r="L6" s="21"/>
    </row>
    <row r="7" spans="1:5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</row>
    <row r="8" spans="1:5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30" customHeight="1">
      <c r="A9" s="35"/>
      <c r="B9" s="40"/>
      <c r="C9" s="35"/>
      <c r="D9" s="35"/>
      <c r="E9" s="380" t="s">
        <v>3038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ROUND(J92,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ROUND((SUM(BE92:BE449)),  2)</f>
        <v>0</v>
      </c>
      <c r="G33" s="35"/>
      <c r="H33" s="35"/>
      <c r="I33" s="120">
        <v>0.21</v>
      </c>
      <c r="J33" s="119">
        <f>ROUND(((SUM(BE92:BE449))*I33),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ROUND((SUM(BF92:BF449)),  2)</f>
        <v>0</v>
      </c>
      <c r="G34" s="35"/>
      <c r="H34" s="35"/>
      <c r="I34" s="120">
        <v>0.12</v>
      </c>
      <c r="J34" s="119">
        <f>ROUND(((SUM(BF92:BF449))*I34),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ROUND((SUM(BG92:BG449)),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ROUND((SUM(BH92:BH449)),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ROUND((SUM(BI92:BI449)),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03 - Dočasné zajištění distribuce vody po dobu výstavby a zajištění stávajícího vodovodu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J92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J93</f>
        <v>0</v>
      </c>
      <c r="K60" s="137"/>
      <c r="L60" s="141"/>
    </row>
    <row r="61" spans="1:47" s="10" customFormat="1" ht="19.95" customHeight="1">
      <c r="B61" s="142"/>
      <c r="C61" s="143"/>
      <c r="D61" s="144" t="s">
        <v>163</v>
      </c>
      <c r="E61" s="145"/>
      <c r="F61" s="145"/>
      <c r="G61" s="145"/>
      <c r="H61" s="145"/>
      <c r="I61" s="145"/>
      <c r="J61" s="146">
        <f>J94</f>
        <v>0</v>
      </c>
      <c r="K61" s="143"/>
      <c r="L61" s="147"/>
    </row>
    <row r="62" spans="1:47" s="10" customFormat="1" ht="19.95" customHeight="1">
      <c r="B62" s="142"/>
      <c r="C62" s="143"/>
      <c r="D62" s="144" t="s">
        <v>164</v>
      </c>
      <c r="E62" s="145"/>
      <c r="F62" s="145"/>
      <c r="G62" s="145"/>
      <c r="H62" s="145"/>
      <c r="I62" s="145"/>
      <c r="J62" s="146">
        <f>J152</f>
        <v>0</v>
      </c>
      <c r="K62" s="143"/>
      <c r="L62" s="147"/>
    </row>
    <row r="63" spans="1:47" s="10" customFormat="1" ht="19.95" customHeight="1">
      <c r="B63" s="142"/>
      <c r="C63" s="143"/>
      <c r="D63" s="144" t="s">
        <v>165</v>
      </c>
      <c r="E63" s="145"/>
      <c r="F63" s="145"/>
      <c r="G63" s="145"/>
      <c r="H63" s="145"/>
      <c r="I63" s="145"/>
      <c r="J63" s="146">
        <f>J169</f>
        <v>0</v>
      </c>
      <c r="K63" s="143"/>
      <c r="L63" s="147"/>
    </row>
    <row r="64" spans="1:47" s="10" customFormat="1" ht="19.95" customHeight="1">
      <c r="B64" s="142"/>
      <c r="C64" s="143"/>
      <c r="D64" s="144" t="s">
        <v>166</v>
      </c>
      <c r="E64" s="145"/>
      <c r="F64" s="145"/>
      <c r="G64" s="145"/>
      <c r="H64" s="145"/>
      <c r="I64" s="145"/>
      <c r="J64" s="146">
        <f>J189</f>
        <v>0</v>
      </c>
      <c r="K64" s="143"/>
      <c r="L64" s="147"/>
    </row>
    <row r="65" spans="1:31" s="10" customFormat="1" ht="19.95" customHeight="1">
      <c r="B65" s="142"/>
      <c r="C65" s="143"/>
      <c r="D65" s="144" t="s">
        <v>167</v>
      </c>
      <c r="E65" s="145"/>
      <c r="F65" s="145"/>
      <c r="G65" s="145"/>
      <c r="H65" s="145"/>
      <c r="I65" s="145"/>
      <c r="J65" s="146">
        <f>J383</f>
        <v>0</v>
      </c>
      <c r="K65" s="143"/>
      <c r="L65" s="147"/>
    </row>
    <row r="66" spans="1:31" s="10" customFormat="1" ht="19.95" customHeight="1">
      <c r="B66" s="142"/>
      <c r="C66" s="143"/>
      <c r="D66" s="144" t="s">
        <v>168</v>
      </c>
      <c r="E66" s="145"/>
      <c r="F66" s="145"/>
      <c r="G66" s="145"/>
      <c r="H66" s="145"/>
      <c r="I66" s="145"/>
      <c r="J66" s="146">
        <f>J409</f>
        <v>0</v>
      </c>
      <c r="K66" s="143"/>
      <c r="L66" s="147"/>
    </row>
    <row r="67" spans="1:31" s="9" customFormat="1" ht="24.9" customHeight="1">
      <c r="B67" s="136"/>
      <c r="C67" s="137"/>
      <c r="D67" s="138" t="s">
        <v>867</v>
      </c>
      <c r="E67" s="139"/>
      <c r="F67" s="139"/>
      <c r="G67" s="139"/>
      <c r="H67" s="139"/>
      <c r="I67" s="139"/>
      <c r="J67" s="140">
        <f>J416</f>
        <v>0</v>
      </c>
      <c r="K67" s="137"/>
      <c r="L67" s="141"/>
    </row>
    <row r="68" spans="1:31" s="10" customFormat="1" ht="19.95" customHeight="1">
      <c r="B68" s="142"/>
      <c r="C68" s="143"/>
      <c r="D68" s="144" t="s">
        <v>3039</v>
      </c>
      <c r="E68" s="145"/>
      <c r="F68" s="145"/>
      <c r="G68" s="145"/>
      <c r="H68" s="145"/>
      <c r="I68" s="145"/>
      <c r="J68" s="146">
        <f>J417</f>
        <v>0</v>
      </c>
      <c r="K68" s="143"/>
      <c r="L68" s="147"/>
    </row>
    <row r="69" spans="1:31" s="9" customFormat="1" ht="24.9" customHeight="1">
      <c r="B69" s="136"/>
      <c r="C69" s="137"/>
      <c r="D69" s="138" t="s">
        <v>171</v>
      </c>
      <c r="E69" s="139"/>
      <c r="F69" s="139"/>
      <c r="G69" s="139"/>
      <c r="H69" s="139"/>
      <c r="I69" s="139"/>
      <c r="J69" s="140">
        <f>J431</f>
        <v>0</v>
      </c>
      <c r="K69" s="137"/>
      <c r="L69" s="141"/>
    </row>
    <row r="70" spans="1:31" s="10" customFormat="1" ht="19.95" customHeight="1">
      <c r="B70" s="142"/>
      <c r="C70" s="143"/>
      <c r="D70" s="144" t="s">
        <v>172</v>
      </c>
      <c r="E70" s="145"/>
      <c r="F70" s="145"/>
      <c r="G70" s="145"/>
      <c r="H70" s="145"/>
      <c r="I70" s="145"/>
      <c r="J70" s="146">
        <f>J432</f>
        <v>0</v>
      </c>
      <c r="K70" s="143"/>
      <c r="L70" s="147"/>
    </row>
    <row r="71" spans="1:31" s="10" customFormat="1" ht="19.95" customHeight="1">
      <c r="B71" s="142"/>
      <c r="C71" s="143"/>
      <c r="D71" s="144" t="s">
        <v>173</v>
      </c>
      <c r="E71" s="145"/>
      <c r="F71" s="145"/>
      <c r="G71" s="145"/>
      <c r="H71" s="145"/>
      <c r="I71" s="145"/>
      <c r="J71" s="146">
        <f>J437</f>
        <v>0</v>
      </c>
      <c r="K71" s="143"/>
      <c r="L71" s="147"/>
    </row>
    <row r="72" spans="1:31" s="10" customFormat="1" ht="19.95" customHeight="1">
      <c r="B72" s="142"/>
      <c r="C72" s="143"/>
      <c r="D72" s="144" t="s">
        <v>2377</v>
      </c>
      <c r="E72" s="145"/>
      <c r="F72" s="145"/>
      <c r="G72" s="145"/>
      <c r="H72" s="145"/>
      <c r="I72" s="145"/>
      <c r="J72" s="146">
        <f>J446</f>
        <v>0</v>
      </c>
      <c r="K72" s="143"/>
      <c r="L72" s="147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" customHeight="1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" customHeight="1">
      <c r="A79" s="35"/>
      <c r="B79" s="36"/>
      <c r="C79" s="24" t="s">
        <v>174</v>
      </c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85" t="str">
        <f>E7</f>
        <v>Vodovod Tošovice II. Etapa</v>
      </c>
      <c r="F82" s="386"/>
      <c r="G82" s="386"/>
      <c r="H82" s="386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141</v>
      </c>
      <c r="D83" s="37"/>
      <c r="E83" s="37"/>
      <c r="F83" s="37"/>
      <c r="G83" s="37"/>
      <c r="H83" s="3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30" customHeight="1">
      <c r="A84" s="35"/>
      <c r="B84" s="36"/>
      <c r="C84" s="37"/>
      <c r="D84" s="37"/>
      <c r="E84" s="342" t="str">
        <f>E9</f>
        <v>03 - Dočasné zajištění distribuce vody po dobu výstavby a zajištění stávajícího vodovodu</v>
      </c>
      <c r="F84" s="387"/>
      <c r="G84" s="387"/>
      <c r="H84" s="387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30" t="s">
        <v>21</v>
      </c>
      <c r="D86" s="37"/>
      <c r="E86" s="37"/>
      <c r="F86" s="28" t="str">
        <f>F12</f>
        <v>Odry</v>
      </c>
      <c r="G86" s="37"/>
      <c r="H86" s="37"/>
      <c r="I86" s="30" t="s">
        <v>23</v>
      </c>
      <c r="J86" s="60" t="str">
        <f>IF(J12="","",J12)</f>
        <v>5. 5. 2025</v>
      </c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15" customHeight="1">
      <c r="A88" s="35"/>
      <c r="B88" s="36"/>
      <c r="C88" s="30" t="s">
        <v>25</v>
      </c>
      <c r="D88" s="37"/>
      <c r="E88" s="37"/>
      <c r="F88" s="28" t="str">
        <f>E15</f>
        <v>Město Odry</v>
      </c>
      <c r="G88" s="37"/>
      <c r="H88" s="37"/>
      <c r="I88" s="30" t="s">
        <v>33</v>
      </c>
      <c r="J88" s="33" t="str">
        <f>E21</f>
        <v>Hydroelko, s.r.o.</v>
      </c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15" customHeight="1">
      <c r="A89" s="35"/>
      <c r="B89" s="36"/>
      <c r="C89" s="30" t="s">
        <v>31</v>
      </c>
      <c r="D89" s="37"/>
      <c r="E89" s="37"/>
      <c r="F89" s="28" t="str">
        <f>IF(E18="","",E18)</f>
        <v>Vyplň údaj</v>
      </c>
      <c r="G89" s="37"/>
      <c r="H89" s="37"/>
      <c r="I89" s="30" t="s">
        <v>38</v>
      </c>
      <c r="J89" s="33" t="str">
        <f>E24</f>
        <v xml:space="preserve"> </v>
      </c>
      <c r="K89" s="37"/>
      <c r="L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8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48"/>
      <c r="B91" s="149"/>
      <c r="C91" s="150" t="s">
        <v>175</v>
      </c>
      <c r="D91" s="151" t="s">
        <v>61</v>
      </c>
      <c r="E91" s="151" t="s">
        <v>57</v>
      </c>
      <c r="F91" s="151" t="s">
        <v>58</v>
      </c>
      <c r="G91" s="151" t="s">
        <v>176</v>
      </c>
      <c r="H91" s="151" t="s">
        <v>177</v>
      </c>
      <c r="I91" s="151" t="s">
        <v>178</v>
      </c>
      <c r="J91" s="152" t="s">
        <v>160</v>
      </c>
      <c r="K91" s="153" t="s">
        <v>179</v>
      </c>
      <c r="L91" s="154"/>
      <c r="M91" s="69" t="s">
        <v>19</v>
      </c>
      <c r="N91" s="70" t="s">
        <v>46</v>
      </c>
      <c r="O91" s="70" t="s">
        <v>180</v>
      </c>
      <c r="P91" s="70" t="s">
        <v>181</v>
      </c>
      <c r="Q91" s="70" t="s">
        <v>182</v>
      </c>
      <c r="R91" s="70" t="s">
        <v>183</v>
      </c>
      <c r="S91" s="70" t="s">
        <v>184</v>
      </c>
      <c r="T91" s="71" t="s">
        <v>185</v>
      </c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</row>
    <row r="92" spans="1:65" s="2" customFormat="1" ht="22.8" customHeight="1">
      <c r="A92" s="35"/>
      <c r="B92" s="36"/>
      <c r="C92" s="76" t="s">
        <v>186</v>
      </c>
      <c r="D92" s="37"/>
      <c r="E92" s="37"/>
      <c r="F92" s="37"/>
      <c r="G92" s="37"/>
      <c r="H92" s="37"/>
      <c r="I92" s="37"/>
      <c r="J92" s="155">
        <f>BK92</f>
        <v>0</v>
      </c>
      <c r="K92" s="37"/>
      <c r="L92" s="40"/>
      <c r="M92" s="72"/>
      <c r="N92" s="156"/>
      <c r="O92" s="73"/>
      <c r="P92" s="157">
        <f>P93+P416+P431</f>
        <v>0</v>
      </c>
      <c r="Q92" s="73"/>
      <c r="R92" s="157">
        <f>R93+R416+R431</f>
        <v>5.6615904399999994</v>
      </c>
      <c r="S92" s="73"/>
      <c r="T92" s="158">
        <f>T93+T416+T431</f>
        <v>6.43133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75</v>
      </c>
      <c r="AU92" s="18" t="s">
        <v>161</v>
      </c>
      <c r="BK92" s="159">
        <f>BK93+BK416+BK431</f>
        <v>0</v>
      </c>
    </row>
    <row r="93" spans="1:65" s="12" customFormat="1" ht="25.95" customHeight="1">
      <c r="B93" s="160"/>
      <c r="C93" s="161"/>
      <c r="D93" s="162" t="s">
        <v>75</v>
      </c>
      <c r="E93" s="163" t="s">
        <v>187</v>
      </c>
      <c r="F93" s="163" t="s">
        <v>188</v>
      </c>
      <c r="G93" s="161"/>
      <c r="H93" s="161"/>
      <c r="I93" s="164"/>
      <c r="J93" s="165">
        <f>BK93</f>
        <v>0</v>
      </c>
      <c r="K93" s="161"/>
      <c r="L93" s="166"/>
      <c r="M93" s="167"/>
      <c r="N93" s="168"/>
      <c r="O93" s="168"/>
      <c r="P93" s="169">
        <f>P94+P152+P169+P189+P383+P409</f>
        <v>0</v>
      </c>
      <c r="Q93" s="168"/>
      <c r="R93" s="169">
        <f>R94+R152+R169+R189+R383+R409</f>
        <v>5.6564704399999997</v>
      </c>
      <c r="S93" s="168"/>
      <c r="T93" s="170">
        <f>T94+T152+T169+T189+T383+T409</f>
        <v>6.43133</v>
      </c>
      <c r="AR93" s="171" t="s">
        <v>84</v>
      </c>
      <c r="AT93" s="172" t="s">
        <v>75</v>
      </c>
      <c r="AU93" s="172" t="s">
        <v>76</v>
      </c>
      <c r="AY93" s="171" t="s">
        <v>189</v>
      </c>
      <c r="BK93" s="173">
        <f>BK94+BK152+BK169+BK189+BK383+BK409</f>
        <v>0</v>
      </c>
    </row>
    <row r="94" spans="1:65" s="12" customFormat="1" ht="22.8" customHeight="1">
      <c r="B94" s="160"/>
      <c r="C94" s="161"/>
      <c r="D94" s="162" t="s">
        <v>75</v>
      </c>
      <c r="E94" s="174" t="s">
        <v>84</v>
      </c>
      <c r="F94" s="174" t="s">
        <v>190</v>
      </c>
      <c r="G94" s="161"/>
      <c r="H94" s="161"/>
      <c r="I94" s="164"/>
      <c r="J94" s="175">
        <f>BK94</f>
        <v>0</v>
      </c>
      <c r="K94" s="161"/>
      <c r="L94" s="166"/>
      <c r="M94" s="167"/>
      <c r="N94" s="168"/>
      <c r="O94" s="168"/>
      <c r="P94" s="169">
        <f>SUM(P95:P151)</f>
        <v>0</v>
      </c>
      <c r="Q94" s="168"/>
      <c r="R94" s="169">
        <f>SUM(R95:R151)</f>
        <v>1.0752000000000001E-2</v>
      </c>
      <c r="S94" s="168"/>
      <c r="T94" s="170">
        <f>SUM(T95:T151)</f>
        <v>5.28</v>
      </c>
      <c r="AR94" s="171" t="s">
        <v>84</v>
      </c>
      <c r="AT94" s="172" t="s">
        <v>75</v>
      </c>
      <c r="AU94" s="172" t="s">
        <v>84</v>
      </c>
      <c r="AY94" s="171" t="s">
        <v>189</v>
      </c>
      <c r="BK94" s="173">
        <f>SUM(BK95:BK151)</f>
        <v>0</v>
      </c>
    </row>
    <row r="95" spans="1:65" s="2" customFormat="1" ht="33" customHeight="1">
      <c r="A95" s="35"/>
      <c r="B95" s="36"/>
      <c r="C95" s="176" t="s">
        <v>84</v>
      </c>
      <c r="D95" s="176" t="s">
        <v>191</v>
      </c>
      <c r="E95" s="177" t="s">
        <v>1701</v>
      </c>
      <c r="F95" s="178" t="s">
        <v>1702</v>
      </c>
      <c r="G95" s="179" t="s">
        <v>230</v>
      </c>
      <c r="H95" s="180">
        <v>8</v>
      </c>
      <c r="I95" s="181"/>
      <c r="J95" s="182">
        <f>ROUND(I95*H95,2)</f>
        <v>0</v>
      </c>
      <c r="K95" s="183"/>
      <c r="L95" s="40"/>
      <c r="M95" s="184" t="s">
        <v>19</v>
      </c>
      <c r="N95" s="185" t="s">
        <v>47</v>
      </c>
      <c r="O95" s="65"/>
      <c r="P95" s="186">
        <f>O95*H95</f>
        <v>0</v>
      </c>
      <c r="Q95" s="186">
        <v>0</v>
      </c>
      <c r="R95" s="186">
        <f>Q95*H95</f>
        <v>0</v>
      </c>
      <c r="S95" s="186">
        <v>0.44</v>
      </c>
      <c r="T95" s="187">
        <f>S95*H95</f>
        <v>3.52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8" t="s">
        <v>195</v>
      </c>
      <c r="AT95" s="188" t="s">
        <v>191</v>
      </c>
      <c r="AU95" s="188" t="s">
        <v>86</v>
      </c>
      <c r="AY95" s="18" t="s">
        <v>189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8" t="s">
        <v>84</v>
      </c>
      <c r="BK95" s="189">
        <f>ROUND(I95*H95,2)</f>
        <v>0</v>
      </c>
      <c r="BL95" s="18" t="s">
        <v>195</v>
      </c>
      <c r="BM95" s="188" t="s">
        <v>3040</v>
      </c>
    </row>
    <row r="96" spans="1:65" s="2" customFormat="1" ht="48">
      <c r="A96" s="35"/>
      <c r="B96" s="36"/>
      <c r="C96" s="37"/>
      <c r="D96" s="190" t="s">
        <v>197</v>
      </c>
      <c r="E96" s="37"/>
      <c r="F96" s="191" t="s">
        <v>1704</v>
      </c>
      <c r="G96" s="37"/>
      <c r="H96" s="37"/>
      <c r="I96" s="192"/>
      <c r="J96" s="37"/>
      <c r="K96" s="37"/>
      <c r="L96" s="40"/>
      <c r="M96" s="193"/>
      <c r="N96" s="19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197</v>
      </c>
      <c r="AU96" s="18" t="s">
        <v>86</v>
      </c>
    </row>
    <row r="97" spans="1:65" s="2" customFormat="1" ht="10.199999999999999">
      <c r="A97" s="35"/>
      <c r="B97" s="36"/>
      <c r="C97" s="37"/>
      <c r="D97" s="195" t="s">
        <v>199</v>
      </c>
      <c r="E97" s="37"/>
      <c r="F97" s="196" t="s">
        <v>1705</v>
      </c>
      <c r="G97" s="37"/>
      <c r="H97" s="37"/>
      <c r="I97" s="192"/>
      <c r="J97" s="37"/>
      <c r="K97" s="37"/>
      <c r="L97" s="40"/>
      <c r="M97" s="193"/>
      <c r="N97" s="19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199</v>
      </c>
      <c r="AU97" s="18" t="s">
        <v>86</v>
      </c>
    </row>
    <row r="98" spans="1:65" s="13" customFormat="1" ht="10.199999999999999">
      <c r="B98" s="197"/>
      <c r="C98" s="198"/>
      <c r="D98" s="190" t="s">
        <v>201</v>
      </c>
      <c r="E98" s="199" t="s">
        <v>19</v>
      </c>
      <c r="F98" s="200" t="s">
        <v>3041</v>
      </c>
      <c r="G98" s="198"/>
      <c r="H98" s="201">
        <v>4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201</v>
      </c>
      <c r="AU98" s="207" t="s">
        <v>86</v>
      </c>
      <c r="AV98" s="13" t="s">
        <v>86</v>
      </c>
      <c r="AW98" s="13" t="s">
        <v>37</v>
      </c>
      <c r="AX98" s="13" t="s">
        <v>76</v>
      </c>
      <c r="AY98" s="207" t="s">
        <v>189</v>
      </c>
    </row>
    <row r="99" spans="1:65" s="13" customFormat="1" ht="10.199999999999999">
      <c r="B99" s="197"/>
      <c r="C99" s="198"/>
      <c r="D99" s="190" t="s">
        <v>201</v>
      </c>
      <c r="E99" s="199" t="s">
        <v>19</v>
      </c>
      <c r="F99" s="200" t="s">
        <v>3041</v>
      </c>
      <c r="G99" s="198"/>
      <c r="H99" s="201">
        <v>4</v>
      </c>
      <c r="I99" s="202"/>
      <c r="J99" s="198"/>
      <c r="K99" s="198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201</v>
      </c>
      <c r="AU99" s="207" t="s">
        <v>86</v>
      </c>
      <c r="AV99" s="13" t="s">
        <v>86</v>
      </c>
      <c r="AW99" s="13" t="s">
        <v>37</v>
      </c>
      <c r="AX99" s="13" t="s">
        <v>76</v>
      </c>
      <c r="AY99" s="207" t="s">
        <v>189</v>
      </c>
    </row>
    <row r="100" spans="1:65" s="14" customFormat="1" ht="10.199999999999999">
      <c r="B100" s="219"/>
      <c r="C100" s="220"/>
      <c r="D100" s="190" t="s">
        <v>201</v>
      </c>
      <c r="E100" s="221" t="s">
        <v>1903</v>
      </c>
      <c r="F100" s="222" t="s">
        <v>349</v>
      </c>
      <c r="G100" s="220"/>
      <c r="H100" s="223">
        <v>8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201</v>
      </c>
      <c r="AU100" s="229" t="s">
        <v>86</v>
      </c>
      <c r="AV100" s="14" t="s">
        <v>195</v>
      </c>
      <c r="AW100" s="14" t="s">
        <v>37</v>
      </c>
      <c r="AX100" s="14" t="s">
        <v>84</v>
      </c>
      <c r="AY100" s="229" t="s">
        <v>189</v>
      </c>
    </row>
    <row r="101" spans="1:65" s="2" customFormat="1" ht="24.15" customHeight="1">
      <c r="A101" s="35"/>
      <c r="B101" s="36"/>
      <c r="C101" s="176" t="s">
        <v>86</v>
      </c>
      <c r="D101" s="176" t="s">
        <v>191</v>
      </c>
      <c r="E101" s="177" t="s">
        <v>1707</v>
      </c>
      <c r="F101" s="178" t="s">
        <v>1708</v>
      </c>
      <c r="G101" s="179" t="s">
        <v>230</v>
      </c>
      <c r="H101" s="180">
        <v>8</v>
      </c>
      <c r="I101" s="181"/>
      <c r="J101" s="182">
        <f>ROUND(I101*H101,2)</f>
        <v>0</v>
      </c>
      <c r="K101" s="183"/>
      <c r="L101" s="40"/>
      <c r="M101" s="184" t="s">
        <v>19</v>
      </c>
      <c r="N101" s="185" t="s">
        <v>47</v>
      </c>
      <c r="O101" s="65"/>
      <c r="P101" s="186">
        <f>O101*H101</f>
        <v>0</v>
      </c>
      <c r="Q101" s="186">
        <v>0</v>
      </c>
      <c r="R101" s="186">
        <f>Q101*H101</f>
        <v>0</v>
      </c>
      <c r="S101" s="186">
        <v>0.22</v>
      </c>
      <c r="T101" s="187">
        <f>S101*H101</f>
        <v>1.76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8" t="s">
        <v>195</v>
      </c>
      <c r="AT101" s="188" t="s">
        <v>191</v>
      </c>
      <c r="AU101" s="188" t="s">
        <v>86</v>
      </c>
      <c r="AY101" s="18" t="s">
        <v>189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8" t="s">
        <v>84</v>
      </c>
      <c r="BK101" s="189">
        <f>ROUND(I101*H101,2)</f>
        <v>0</v>
      </c>
      <c r="BL101" s="18" t="s">
        <v>195</v>
      </c>
      <c r="BM101" s="188" t="s">
        <v>3042</v>
      </c>
    </row>
    <row r="102" spans="1:65" s="2" customFormat="1" ht="38.4">
      <c r="A102" s="35"/>
      <c r="B102" s="36"/>
      <c r="C102" s="37"/>
      <c r="D102" s="190" t="s">
        <v>197</v>
      </c>
      <c r="E102" s="37"/>
      <c r="F102" s="191" t="s">
        <v>1710</v>
      </c>
      <c r="G102" s="37"/>
      <c r="H102" s="37"/>
      <c r="I102" s="192"/>
      <c r="J102" s="37"/>
      <c r="K102" s="37"/>
      <c r="L102" s="40"/>
      <c r="M102" s="193"/>
      <c r="N102" s="194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197</v>
      </c>
      <c r="AU102" s="18" t="s">
        <v>86</v>
      </c>
    </row>
    <row r="103" spans="1:65" s="2" customFormat="1" ht="10.199999999999999">
      <c r="A103" s="35"/>
      <c r="B103" s="36"/>
      <c r="C103" s="37"/>
      <c r="D103" s="195" t="s">
        <v>199</v>
      </c>
      <c r="E103" s="37"/>
      <c r="F103" s="196" t="s">
        <v>1711</v>
      </c>
      <c r="G103" s="37"/>
      <c r="H103" s="37"/>
      <c r="I103" s="192"/>
      <c r="J103" s="37"/>
      <c r="K103" s="37"/>
      <c r="L103" s="40"/>
      <c r="M103" s="193"/>
      <c r="N103" s="19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199</v>
      </c>
      <c r="AU103" s="18" t="s">
        <v>86</v>
      </c>
    </row>
    <row r="104" spans="1:65" s="13" customFormat="1" ht="10.199999999999999">
      <c r="B104" s="197"/>
      <c r="C104" s="198"/>
      <c r="D104" s="190" t="s">
        <v>201</v>
      </c>
      <c r="E104" s="199" t="s">
        <v>19</v>
      </c>
      <c r="F104" s="200" t="s">
        <v>3041</v>
      </c>
      <c r="G104" s="198"/>
      <c r="H104" s="201">
        <v>4</v>
      </c>
      <c r="I104" s="202"/>
      <c r="J104" s="198"/>
      <c r="K104" s="198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201</v>
      </c>
      <c r="AU104" s="207" t="s">
        <v>86</v>
      </c>
      <c r="AV104" s="13" t="s">
        <v>86</v>
      </c>
      <c r="AW104" s="13" t="s">
        <v>37</v>
      </c>
      <c r="AX104" s="13" t="s">
        <v>76</v>
      </c>
      <c r="AY104" s="207" t="s">
        <v>189</v>
      </c>
    </row>
    <row r="105" spans="1:65" s="13" customFormat="1" ht="10.199999999999999">
      <c r="B105" s="197"/>
      <c r="C105" s="198"/>
      <c r="D105" s="190" t="s">
        <v>201</v>
      </c>
      <c r="E105" s="199" t="s">
        <v>19</v>
      </c>
      <c r="F105" s="200" t="s">
        <v>3041</v>
      </c>
      <c r="G105" s="198"/>
      <c r="H105" s="201">
        <v>4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201</v>
      </c>
      <c r="AU105" s="207" t="s">
        <v>86</v>
      </c>
      <c r="AV105" s="13" t="s">
        <v>86</v>
      </c>
      <c r="AW105" s="13" t="s">
        <v>37</v>
      </c>
      <c r="AX105" s="13" t="s">
        <v>76</v>
      </c>
      <c r="AY105" s="207" t="s">
        <v>189</v>
      </c>
    </row>
    <row r="106" spans="1:65" s="14" customFormat="1" ht="10.199999999999999">
      <c r="B106" s="219"/>
      <c r="C106" s="220"/>
      <c r="D106" s="190" t="s">
        <v>201</v>
      </c>
      <c r="E106" s="221" t="s">
        <v>1906</v>
      </c>
      <c r="F106" s="222" t="s">
        <v>349</v>
      </c>
      <c r="G106" s="220"/>
      <c r="H106" s="223">
        <v>8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201</v>
      </c>
      <c r="AU106" s="229" t="s">
        <v>86</v>
      </c>
      <c r="AV106" s="14" t="s">
        <v>195</v>
      </c>
      <c r="AW106" s="14" t="s">
        <v>37</v>
      </c>
      <c r="AX106" s="14" t="s">
        <v>84</v>
      </c>
      <c r="AY106" s="229" t="s">
        <v>189</v>
      </c>
    </row>
    <row r="107" spans="1:65" s="2" customFormat="1" ht="37.799999999999997" customHeight="1">
      <c r="A107" s="35"/>
      <c r="B107" s="36"/>
      <c r="C107" s="176" t="s">
        <v>207</v>
      </c>
      <c r="D107" s="176" t="s">
        <v>191</v>
      </c>
      <c r="E107" s="177" t="s">
        <v>3043</v>
      </c>
      <c r="F107" s="178" t="s">
        <v>3044</v>
      </c>
      <c r="G107" s="179" t="s">
        <v>238</v>
      </c>
      <c r="H107" s="180">
        <v>8</v>
      </c>
      <c r="I107" s="181"/>
      <c r="J107" s="182">
        <f>ROUND(I107*H107,2)</f>
        <v>0</v>
      </c>
      <c r="K107" s="183"/>
      <c r="L107" s="40"/>
      <c r="M107" s="184" t="s">
        <v>19</v>
      </c>
      <c r="N107" s="185" t="s">
        <v>47</v>
      </c>
      <c r="O107" s="65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8" t="s">
        <v>195</v>
      </c>
      <c r="AT107" s="188" t="s">
        <v>191</v>
      </c>
      <c r="AU107" s="188" t="s">
        <v>86</v>
      </c>
      <c r="AY107" s="18" t="s">
        <v>189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8" t="s">
        <v>84</v>
      </c>
      <c r="BK107" s="189">
        <f>ROUND(I107*H107,2)</f>
        <v>0</v>
      </c>
      <c r="BL107" s="18" t="s">
        <v>195</v>
      </c>
      <c r="BM107" s="188" t="s">
        <v>3045</v>
      </c>
    </row>
    <row r="108" spans="1:65" s="2" customFormat="1" ht="38.4">
      <c r="A108" s="35"/>
      <c r="B108" s="36"/>
      <c r="C108" s="37"/>
      <c r="D108" s="190" t="s">
        <v>197</v>
      </c>
      <c r="E108" s="37"/>
      <c r="F108" s="191" t="s">
        <v>3046</v>
      </c>
      <c r="G108" s="37"/>
      <c r="H108" s="37"/>
      <c r="I108" s="192"/>
      <c r="J108" s="37"/>
      <c r="K108" s="37"/>
      <c r="L108" s="40"/>
      <c r="M108" s="193"/>
      <c r="N108" s="194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197</v>
      </c>
      <c r="AU108" s="18" t="s">
        <v>86</v>
      </c>
    </row>
    <row r="109" spans="1:65" s="2" customFormat="1" ht="10.199999999999999">
      <c r="A109" s="35"/>
      <c r="B109" s="36"/>
      <c r="C109" s="37"/>
      <c r="D109" s="195" t="s">
        <v>199</v>
      </c>
      <c r="E109" s="37"/>
      <c r="F109" s="196" t="s">
        <v>3047</v>
      </c>
      <c r="G109" s="37"/>
      <c r="H109" s="37"/>
      <c r="I109" s="192"/>
      <c r="J109" s="37"/>
      <c r="K109" s="37"/>
      <c r="L109" s="40"/>
      <c r="M109" s="193"/>
      <c r="N109" s="19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199</v>
      </c>
      <c r="AU109" s="18" t="s">
        <v>86</v>
      </c>
    </row>
    <row r="110" spans="1:65" s="13" customFormat="1" ht="10.199999999999999">
      <c r="B110" s="197"/>
      <c r="C110" s="198"/>
      <c r="D110" s="190" t="s">
        <v>201</v>
      </c>
      <c r="E110" s="199" t="s">
        <v>3037</v>
      </c>
      <c r="F110" s="200" t="s">
        <v>3048</v>
      </c>
      <c r="G110" s="198"/>
      <c r="H110" s="201">
        <v>8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201</v>
      </c>
      <c r="AU110" s="207" t="s">
        <v>86</v>
      </c>
      <c r="AV110" s="13" t="s">
        <v>86</v>
      </c>
      <c r="AW110" s="13" t="s">
        <v>37</v>
      </c>
      <c r="AX110" s="13" t="s">
        <v>84</v>
      </c>
      <c r="AY110" s="207" t="s">
        <v>189</v>
      </c>
    </row>
    <row r="111" spans="1:65" s="2" customFormat="1" ht="21.75" customHeight="1">
      <c r="A111" s="35"/>
      <c r="B111" s="36"/>
      <c r="C111" s="176" t="s">
        <v>195</v>
      </c>
      <c r="D111" s="176" t="s">
        <v>191</v>
      </c>
      <c r="E111" s="177" t="s">
        <v>3049</v>
      </c>
      <c r="F111" s="178" t="s">
        <v>3050</v>
      </c>
      <c r="G111" s="179" t="s">
        <v>230</v>
      </c>
      <c r="H111" s="180">
        <v>12.8</v>
      </c>
      <c r="I111" s="181"/>
      <c r="J111" s="182">
        <f>ROUND(I111*H111,2)</f>
        <v>0</v>
      </c>
      <c r="K111" s="183"/>
      <c r="L111" s="40"/>
      <c r="M111" s="184" t="s">
        <v>19</v>
      </c>
      <c r="N111" s="185" t="s">
        <v>47</v>
      </c>
      <c r="O111" s="65"/>
      <c r="P111" s="186">
        <f>O111*H111</f>
        <v>0</v>
      </c>
      <c r="Q111" s="186">
        <v>8.4000000000000003E-4</v>
      </c>
      <c r="R111" s="186">
        <f>Q111*H111</f>
        <v>1.0752000000000001E-2</v>
      </c>
      <c r="S111" s="186">
        <v>0</v>
      </c>
      <c r="T111" s="187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8" t="s">
        <v>195</v>
      </c>
      <c r="AT111" s="188" t="s">
        <v>191</v>
      </c>
      <c r="AU111" s="188" t="s">
        <v>86</v>
      </c>
      <c r="AY111" s="18" t="s">
        <v>189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8" t="s">
        <v>84</v>
      </c>
      <c r="BK111" s="189">
        <f>ROUND(I111*H111,2)</f>
        <v>0</v>
      </c>
      <c r="BL111" s="18" t="s">
        <v>195</v>
      </c>
      <c r="BM111" s="188" t="s">
        <v>3051</v>
      </c>
    </row>
    <row r="112" spans="1:65" s="2" customFormat="1" ht="19.2">
      <c r="A112" s="35"/>
      <c r="B112" s="36"/>
      <c r="C112" s="37"/>
      <c r="D112" s="190" t="s">
        <v>197</v>
      </c>
      <c r="E112" s="37"/>
      <c r="F112" s="191" t="s">
        <v>3052</v>
      </c>
      <c r="G112" s="37"/>
      <c r="H112" s="37"/>
      <c r="I112" s="192"/>
      <c r="J112" s="37"/>
      <c r="K112" s="37"/>
      <c r="L112" s="40"/>
      <c r="M112" s="193"/>
      <c r="N112" s="194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197</v>
      </c>
      <c r="AU112" s="18" t="s">
        <v>86</v>
      </c>
    </row>
    <row r="113" spans="1:65" s="2" customFormat="1" ht="10.199999999999999">
      <c r="A113" s="35"/>
      <c r="B113" s="36"/>
      <c r="C113" s="37"/>
      <c r="D113" s="195" t="s">
        <v>199</v>
      </c>
      <c r="E113" s="37"/>
      <c r="F113" s="196" t="s">
        <v>3053</v>
      </c>
      <c r="G113" s="37"/>
      <c r="H113" s="37"/>
      <c r="I113" s="192"/>
      <c r="J113" s="37"/>
      <c r="K113" s="37"/>
      <c r="L113" s="40"/>
      <c r="M113" s="193"/>
      <c r="N113" s="194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199</v>
      </c>
      <c r="AU113" s="18" t="s">
        <v>86</v>
      </c>
    </row>
    <row r="114" spans="1:65" s="13" customFormat="1" ht="10.199999999999999">
      <c r="B114" s="197"/>
      <c r="C114" s="198"/>
      <c r="D114" s="190" t="s">
        <v>201</v>
      </c>
      <c r="E114" s="199" t="s">
        <v>19</v>
      </c>
      <c r="F114" s="200" t="s">
        <v>3054</v>
      </c>
      <c r="G114" s="198"/>
      <c r="H114" s="201">
        <v>12.8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201</v>
      </c>
      <c r="AU114" s="207" t="s">
        <v>86</v>
      </c>
      <c r="AV114" s="13" t="s">
        <v>86</v>
      </c>
      <c r="AW114" s="13" t="s">
        <v>37</v>
      </c>
      <c r="AX114" s="13" t="s">
        <v>84</v>
      </c>
      <c r="AY114" s="207" t="s">
        <v>189</v>
      </c>
    </row>
    <row r="115" spans="1:65" s="2" customFormat="1" ht="24.15" customHeight="1">
      <c r="A115" s="35"/>
      <c r="B115" s="36"/>
      <c r="C115" s="176" t="s">
        <v>220</v>
      </c>
      <c r="D115" s="176" t="s">
        <v>191</v>
      </c>
      <c r="E115" s="177" t="s">
        <v>3055</v>
      </c>
      <c r="F115" s="178" t="s">
        <v>3056</v>
      </c>
      <c r="G115" s="179" t="s">
        <v>230</v>
      </c>
      <c r="H115" s="180">
        <v>12.8</v>
      </c>
      <c r="I115" s="181"/>
      <c r="J115" s="182">
        <f>ROUND(I115*H115,2)</f>
        <v>0</v>
      </c>
      <c r="K115" s="183"/>
      <c r="L115" s="40"/>
      <c r="M115" s="184" t="s">
        <v>19</v>
      </c>
      <c r="N115" s="185" t="s">
        <v>47</v>
      </c>
      <c r="O115" s="65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8" t="s">
        <v>195</v>
      </c>
      <c r="AT115" s="188" t="s">
        <v>191</v>
      </c>
      <c r="AU115" s="188" t="s">
        <v>86</v>
      </c>
      <c r="AY115" s="18" t="s">
        <v>189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8" t="s">
        <v>84</v>
      </c>
      <c r="BK115" s="189">
        <f>ROUND(I115*H115,2)</f>
        <v>0</v>
      </c>
      <c r="BL115" s="18" t="s">
        <v>195</v>
      </c>
      <c r="BM115" s="188" t="s">
        <v>3057</v>
      </c>
    </row>
    <row r="116" spans="1:65" s="2" customFormat="1" ht="28.8">
      <c r="A116" s="35"/>
      <c r="B116" s="36"/>
      <c r="C116" s="37"/>
      <c r="D116" s="190" t="s">
        <v>197</v>
      </c>
      <c r="E116" s="37"/>
      <c r="F116" s="191" t="s">
        <v>3058</v>
      </c>
      <c r="G116" s="37"/>
      <c r="H116" s="37"/>
      <c r="I116" s="192"/>
      <c r="J116" s="37"/>
      <c r="K116" s="37"/>
      <c r="L116" s="40"/>
      <c r="M116" s="193"/>
      <c r="N116" s="194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197</v>
      </c>
      <c r="AU116" s="18" t="s">
        <v>86</v>
      </c>
    </row>
    <row r="117" spans="1:65" s="2" customFormat="1" ht="10.199999999999999">
      <c r="A117" s="35"/>
      <c r="B117" s="36"/>
      <c r="C117" s="37"/>
      <c r="D117" s="195" t="s">
        <v>199</v>
      </c>
      <c r="E117" s="37"/>
      <c r="F117" s="196" t="s">
        <v>3059</v>
      </c>
      <c r="G117" s="37"/>
      <c r="H117" s="37"/>
      <c r="I117" s="192"/>
      <c r="J117" s="37"/>
      <c r="K117" s="37"/>
      <c r="L117" s="40"/>
      <c r="M117" s="193"/>
      <c r="N117" s="194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199</v>
      </c>
      <c r="AU117" s="18" t="s">
        <v>86</v>
      </c>
    </row>
    <row r="118" spans="1:65" s="13" customFormat="1" ht="10.199999999999999">
      <c r="B118" s="197"/>
      <c r="C118" s="198"/>
      <c r="D118" s="190" t="s">
        <v>201</v>
      </c>
      <c r="E118" s="199" t="s">
        <v>19</v>
      </c>
      <c r="F118" s="200" t="s">
        <v>3054</v>
      </c>
      <c r="G118" s="198"/>
      <c r="H118" s="201">
        <v>12.8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201</v>
      </c>
      <c r="AU118" s="207" t="s">
        <v>86</v>
      </c>
      <c r="AV118" s="13" t="s">
        <v>86</v>
      </c>
      <c r="AW118" s="13" t="s">
        <v>37</v>
      </c>
      <c r="AX118" s="13" t="s">
        <v>84</v>
      </c>
      <c r="AY118" s="207" t="s">
        <v>189</v>
      </c>
    </row>
    <row r="119" spans="1:65" s="2" customFormat="1" ht="37.799999999999997" customHeight="1">
      <c r="A119" s="35"/>
      <c r="B119" s="36"/>
      <c r="C119" s="176" t="s">
        <v>227</v>
      </c>
      <c r="D119" s="176" t="s">
        <v>191</v>
      </c>
      <c r="E119" s="177" t="s">
        <v>314</v>
      </c>
      <c r="F119" s="178" t="s">
        <v>315</v>
      </c>
      <c r="G119" s="179" t="s">
        <v>238</v>
      </c>
      <c r="H119" s="180">
        <v>8</v>
      </c>
      <c r="I119" s="181"/>
      <c r="J119" s="182">
        <f>ROUND(I119*H119,2)</f>
        <v>0</v>
      </c>
      <c r="K119" s="183"/>
      <c r="L119" s="40"/>
      <c r="M119" s="184" t="s">
        <v>19</v>
      </c>
      <c r="N119" s="185" t="s">
        <v>47</v>
      </c>
      <c r="O119" s="65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8" t="s">
        <v>195</v>
      </c>
      <c r="AT119" s="188" t="s">
        <v>191</v>
      </c>
      <c r="AU119" s="188" t="s">
        <v>86</v>
      </c>
      <c r="AY119" s="18" t="s">
        <v>189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8" t="s">
        <v>84</v>
      </c>
      <c r="BK119" s="189">
        <f>ROUND(I119*H119,2)</f>
        <v>0</v>
      </c>
      <c r="BL119" s="18" t="s">
        <v>195</v>
      </c>
      <c r="BM119" s="188" t="s">
        <v>3060</v>
      </c>
    </row>
    <row r="120" spans="1:65" s="2" customFormat="1" ht="38.4">
      <c r="A120" s="35"/>
      <c r="B120" s="36"/>
      <c r="C120" s="37"/>
      <c r="D120" s="190" t="s">
        <v>197</v>
      </c>
      <c r="E120" s="37"/>
      <c r="F120" s="191" t="s">
        <v>317</v>
      </c>
      <c r="G120" s="37"/>
      <c r="H120" s="37"/>
      <c r="I120" s="192"/>
      <c r="J120" s="37"/>
      <c r="K120" s="37"/>
      <c r="L120" s="40"/>
      <c r="M120" s="193"/>
      <c r="N120" s="194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197</v>
      </c>
      <c r="AU120" s="18" t="s">
        <v>86</v>
      </c>
    </row>
    <row r="121" spans="1:65" s="2" customFormat="1" ht="10.199999999999999">
      <c r="A121" s="35"/>
      <c r="B121" s="36"/>
      <c r="C121" s="37"/>
      <c r="D121" s="195" t="s">
        <v>199</v>
      </c>
      <c r="E121" s="37"/>
      <c r="F121" s="196" t="s">
        <v>318</v>
      </c>
      <c r="G121" s="37"/>
      <c r="H121" s="37"/>
      <c r="I121" s="192"/>
      <c r="J121" s="37"/>
      <c r="K121" s="37"/>
      <c r="L121" s="40"/>
      <c r="M121" s="193"/>
      <c r="N121" s="194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199</v>
      </c>
      <c r="AU121" s="18" t="s">
        <v>86</v>
      </c>
    </row>
    <row r="122" spans="1:65" s="13" customFormat="1" ht="10.199999999999999">
      <c r="B122" s="197"/>
      <c r="C122" s="198"/>
      <c r="D122" s="190" t="s">
        <v>201</v>
      </c>
      <c r="E122" s="199" t="s">
        <v>133</v>
      </c>
      <c r="F122" s="200" t="s">
        <v>3037</v>
      </c>
      <c r="G122" s="198"/>
      <c r="H122" s="201">
        <v>8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201</v>
      </c>
      <c r="AU122" s="207" t="s">
        <v>86</v>
      </c>
      <c r="AV122" s="13" t="s">
        <v>86</v>
      </c>
      <c r="AW122" s="13" t="s">
        <v>37</v>
      </c>
      <c r="AX122" s="13" t="s">
        <v>84</v>
      </c>
      <c r="AY122" s="207" t="s">
        <v>189</v>
      </c>
    </row>
    <row r="123" spans="1:65" s="2" customFormat="1" ht="37.799999999999997" customHeight="1">
      <c r="A123" s="35"/>
      <c r="B123" s="36"/>
      <c r="C123" s="176" t="s">
        <v>235</v>
      </c>
      <c r="D123" s="176" t="s">
        <v>191</v>
      </c>
      <c r="E123" s="177" t="s">
        <v>321</v>
      </c>
      <c r="F123" s="178" t="s">
        <v>322</v>
      </c>
      <c r="G123" s="179" t="s">
        <v>238</v>
      </c>
      <c r="H123" s="180">
        <v>80</v>
      </c>
      <c r="I123" s="181"/>
      <c r="J123" s="182">
        <f>ROUND(I123*H123,2)</f>
        <v>0</v>
      </c>
      <c r="K123" s="183"/>
      <c r="L123" s="40"/>
      <c r="M123" s="184" t="s">
        <v>19</v>
      </c>
      <c r="N123" s="185" t="s">
        <v>47</v>
      </c>
      <c r="O123" s="65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8" t="s">
        <v>195</v>
      </c>
      <c r="AT123" s="188" t="s">
        <v>191</v>
      </c>
      <c r="AU123" s="188" t="s">
        <v>86</v>
      </c>
      <c r="AY123" s="18" t="s">
        <v>189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8" t="s">
        <v>84</v>
      </c>
      <c r="BK123" s="189">
        <f>ROUND(I123*H123,2)</f>
        <v>0</v>
      </c>
      <c r="BL123" s="18" t="s">
        <v>195</v>
      </c>
      <c r="BM123" s="188" t="s">
        <v>3061</v>
      </c>
    </row>
    <row r="124" spans="1:65" s="2" customFormat="1" ht="48">
      <c r="A124" s="35"/>
      <c r="B124" s="36"/>
      <c r="C124" s="37"/>
      <c r="D124" s="190" t="s">
        <v>197</v>
      </c>
      <c r="E124" s="37"/>
      <c r="F124" s="191" t="s">
        <v>324</v>
      </c>
      <c r="G124" s="37"/>
      <c r="H124" s="37"/>
      <c r="I124" s="192"/>
      <c r="J124" s="37"/>
      <c r="K124" s="37"/>
      <c r="L124" s="40"/>
      <c r="M124" s="193"/>
      <c r="N124" s="194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197</v>
      </c>
      <c r="AU124" s="18" t="s">
        <v>86</v>
      </c>
    </row>
    <row r="125" spans="1:65" s="2" customFormat="1" ht="10.199999999999999">
      <c r="A125" s="35"/>
      <c r="B125" s="36"/>
      <c r="C125" s="37"/>
      <c r="D125" s="195" t="s">
        <v>199</v>
      </c>
      <c r="E125" s="37"/>
      <c r="F125" s="196" t="s">
        <v>325</v>
      </c>
      <c r="G125" s="37"/>
      <c r="H125" s="37"/>
      <c r="I125" s="192"/>
      <c r="J125" s="37"/>
      <c r="K125" s="37"/>
      <c r="L125" s="40"/>
      <c r="M125" s="193"/>
      <c r="N125" s="194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199</v>
      </c>
      <c r="AU125" s="18" t="s">
        <v>86</v>
      </c>
    </row>
    <row r="126" spans="1:65" s="13" customFormat="1" ht="10.199999999999999">
      <c r="B126" s="197"/>
      <c r="C126" s="198"/>
      <c r="D126" s="190" t="s">
        <v>201</v>
      </c>
      <c r="E126" s="199" t="s">
        <v>19</v>
      </c>
      <c r="F126" s="200" t="s">
        <v>133</v>
      </c>
      <c r="G126" s="198"/>
      <c r="H126" s="201">
        <v>8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201</v>
      </c>
      <c r="AU126" s="207" t="s">
        <v>86</v>
      </c>
      <c r="AV126" s="13" t="s">
        <v>86</v>
      </c>
      <c r="AW126" s="13" t="s">
        <v>37</v>
      </c>
      <c r="AX126" s="13" t="s">
        <v>84</v>
      </c>
      <c r="AY126" s="207" t="s">
        <v>189</v>
      </c>
    </row>
    <row r="127" spans="1:65" s="13" customFormat="1" ht="10.199999999999999">
      <c r="B127" s="197"/>
      <c r="C127" s="198"/>
      <c r="D127" s="190" t="s">
        <v>201</v>
      </c>
      <c r="E127" s="198"/>
      <c r="F127" s="200" t="s">
        <v>3062</v>
      </c>
      <c r="G127" s="198"/>
      <c r="H127" s="201">
        <v>80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201</v>
      </c>
      <c r="AU127" s="207" t="s">
        <v>86</v>
      </c>
      <c r="AV127" s="13" t="s">
        <v>86</v>
      </c>
      <c r="AW127" s="13" t="s">
        <v>4</v>
      </c>
      <c r="AX127" s="13" t="s">
        <v>84</v>
      </c>
      <c r="AY127" s="207" t="s">
        <v>189</v>
      </c>
    </row>
    <row r="128" spans="1:65" s="2" customFormat="1" ht="24.15" customHeight="1">
      <c r="A128" s="35"/>
      <c r="B128" s="36"/>
      <c r="C128" s="176" t="s">
        <v>226</v>
      </c>
      <c r="D128" s="176" t="s">
        <v>191</v>
      </c>
      <c r="E128" s="177" t="s">
        <v>327</v>
      </c>
      <c r="F128" s="178" t="s">
        <v>328</v>
      </c>
      <c r="G128" s="179" t="s">
        <v>238</v>
      </c>
      <c r="H128" s="180">
        <v>8</v>
      </c>
      <c r="I128" s="181"/>
      <c r="J128" s="182">
        <f>ROUND(I128*H128,2)</f>
        <v>0</v>
      </c>
      <c r="K128" s="183"/>
      <c r="L128" s="40"/>
      <c r="M128" s="184" t="s">
        <v>19</v>
      </c>
      <c r="N128" s="185" t="s">
        <v>47</v>
      </c>
      <c r="O128" s="65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8" t="s">
        <v>195</v>
      </c>
      <c r="AT128" s="188" t="s">
        <v>191</v>
      </c>
      <c r="AU128" s="188" t="s">
        <v>86</v>
      </c>
      <c r="AY128" s="18" t="s">
        <v>189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8" t="s">
        <v>84</v>
      </c>
      <c r="BK128" s="189">
        <f>ROUND(I128*H128,2)</f>
        <v>0</v>
      </c>
      <c r="BL128" s="18" t="s">
        <v>195</v>
      </c>
      <c r="BM128" s="188" t="s">
        <v>3063</v>
      </c>
    </row>
    <row r="129" spans="1:65" s="2" customFormat="1" ht="28.8">
      <c r="A129" s="35"/>
      <c r="B129" s="36"/>
      <c r="C129" s="37"/>
      <c r="D129" s="190" t="s">
        <v>197</v>
      </c>
      <c r="E129" s="37"/>
      <c r="F129" s="191" t="s">
        <v>330</v>
      </c>
      <c r="G129" s="37"/>
      <c r="H129" s="37"/>
      <c r="I129" s="192"/>
      <c r="J129" s="37"/>
      <c r="K129" s="37"/>
      <c r="L129" s="40"/>
      <c r="M129" s="193"/>
      <c r="N129" s="194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197</v>
      </c>
      <c r="AU129" s="18" t="s">
        <v>86</v>
      </c>
    </row>
    <row r="130" spans="1:65" s="2" customFormat="1" ht="10.199999999999999">
      <c r="A130" s="35"/>
      <c r="B130" s="36"/>
      <c r="C130" s="37"/>
      <c r="D130" s="195" t="s">
        <v>199</v>
      </c>
      <c r="E130" s="37"/>
      <c r="F130" s="196" t="s">
        <v>331</v>
      </c>
      <c r="G130" s="37"/>
      <c r="H130" s="37"/>
      <c r="I130" s="192"/>
      <c r="J130" s="37"/>
      <c r="K130" s="37"/>
      <c r="L130" s="40"/>
      <c r="M130" s="193"/>
      <c r="N130" s="194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199</v>
      </c>
      <c r="AU130" s="18" t="s">
        <v>86</v>
      </c>
    </row>
    <row r="131" spans="1:65" s="13" customFormat="1" ht="10.199999999999999">
      <c r="B131" s="197"/>
      <c r="C131" s="198"/>
      <c r="D131" s="190" t="s">
        <v>201</v>
      </c>
      <c r="E131" s="199" t="s">
        <v>19</v>
      </c>
      <c r="F131" s="200" t="s">
        <v>3037</v>
      </c>
      <c r="G131" s="198"/>
      <c r="H131" s="201">
        <v>8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201</v>
      </c>
      <c r="AU131" s="207" t="s">
        <v>86</v>
      </c>
      <c r="AV131" s="13" t="s">
        <v>86</v>
      </c>
      <c r="AW131" s="13" t="s">
        <v>37</v>
      </c>
      <c r="AX131" s="13" t="s">
        <v>84</v>
      </c>
      <c r="AY131" s="207" t="s">
        <v>189</v>
      </c>
    </row>
    <row r="132" spans="1:65" s="2" customFormat="1" ht="33" customHeight="1">
      <c r="A132" s="35"/>
      <c r="B132" s="36"/>
      <c r="C132" s="176" t="s">
        <v>249</v>
      </c>
      <c r="D132" s="176" t="s">
        <v>191</v>
      </c>
      <c r="E132" s="177" t="s">
        <v>334</v>
      </c>
      <c r="F132" s="178" t="s">
        <v>335</v>
      </c>
      <c r="G132" s="179" t="s">
        <v>336</v>
      </c>
      <c r="H132" s="180">
        <v>15.2</v>
      </c>
      <c r="I132" s="181"/>
      <c r="J132" s="182">
        <f>ROUND(I132*H132,2)</f>
        <v>0</v>
      </c>
      <c r="K132" s="183"/>
      <c r="L132" s="40"/>
      <c r="M132" s="184" t="s">
        <v>19</v>
      </c>
      <c r="N132" s="185" t="s">
        <v>47</v>
      </c>
      <c r="O132" s="65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8" t="s">
        <v>195</v>
      </c>
      <c r="AT132" s="188" t="s">
        <v>191</v>
      </c>
      <c r="AU132" s="188" t="s">
        <v>86</v>
      </c>
      <c r="AY132" s="18" t="s">
        <v>189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8" t="s">
        <v>84</v>
      </c>
      <c r="BK132" s="189">
        <f>ROUND(I132*H132,2)</f>
        <v>0</v>
      </c>
      <c r="BL132" s="18" t="s">
        <v>195</v>
      </c>
      <c r="BM132" s="188" t="s">
        <v>3064</v>
      </c>
    </row>
    <row r="133" spans="1:65" s="2" customFormat="1" ht="28.8">
      <c r="A133" s="35"/>
      <c r="B133" s="36"/>
      <c r="C133" s="37"/>
      <c r="D133" s="190" t="s">
        <v>197</v>
      </c>
      <c r="E133" s="37"/>
      <c r="F133" s="191" t="s">
        <v>338</v>
      </c>
      <c r="G133" s="37"/>
      <c r="H133" s="37"/>
      <c r="I133" s="192"/>
      <c r="J133" s="37"/>
      <c r="K133" s="37"/>
      <c r="L133" s="40"/>
      <c r="M133" s="193"/>
      <c r="N133" s="194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197</v>
      </c>
      <c r="AU133" s="18" t="s">
        <v>86</v>
      </c>
    </row>
    <row r="134" spans="1:65" s="2" customFormat="1" ht="10.199999999999999">
      <c r="A134" s="35"/>
      <c r="B134" s="36"/>
      <c r="C134" s="37"/>
      <c r="D134" s="195" t="s">
        <v>199</v>
      </c>
      <c r="E134" s="37"/>
      <c r="F134" s="196" t="s">
        <v>339</v>
      </c>
      <c r="G134" s="37"/>
      <c r="H134" s="37"/>
      <c r="I134" s="192"/>
      <c r="J134" s="37"/>
      <c r="K134" s="37"/>
      <c r="L134" s="40"/>
      <c r="M134" s="193"/>
      <c r="N134" s="194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199</v>
      </c>
      <c r="AU134" s="18" t="s">
        <v>86</v>
      </c>
    </row>
    <row r="135" spans="1:65" s="13" customFormat="1" ht="10.199999999999999">
      <c r="B135" s="197"/>
      <c r="C135" s="198"/>
      <c r="D135" s="190" t="s">
        <v>201</v>
      </c>
      <c r="E135" s="199" t="s">
        <v>19</v>
      </c>
      <c r="F135" s="200" t="s">
        <v>133</v>
      </c>
      <c r="G135" s="198"/>
      <c r="H135" s="201">
        <v>8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201</v>
      </c>
      <c r="AU135" s="207" t="s">
        <v>86</v>
      </c>
      <c r="AV135" s="13" t="s">
        <v>86</v>
      </c>
      <c r="AW135" s="13" t="s">
        <v>37</v>
      </c>
      <c r="AX135" s="13" t="s">
        <v>84</v>
      </c>
      <c r="AY135" s="207" t="s">
        <v>189</v>
      </c>
    </row>
    <row r="136" spans="1:65" s="13" customFormat="1" ht="10.199999999999999">
      <c r="B136" s="197"/>
      <c r="C136" s="198"/>
      <c r="D136" s="190" t="s">
        <v>201</v>
      </c>
      <c r="E136" s="198"/>
      <c r="F136" s="200" t="s">
        <v>3065</v>
      </c>
      <c r="G136" s="198"/>
      <c r="H136" s="201">
        <v>15.2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201</v>
      </c>
      <c r="AU136" s="207" t="s">
        <v>86</v>
      </c>
      <c r="AV136" s="13" t="s">
        <v>86</v>
      </c>
      <c r="AW136" s="13" t="s">
        <v>4</v>
      </c>
      <c r="AX136" s="13" t="s">
        <v>84</v>
      </c>
      <c r="AY136" s="207" t="s">
        <v>189</v>
      </c>
    </row>
    <row r="137" spans="1:65" s="2" customFormat="1" ht="24.15" customHeight="1">
      <c r="A137" s="35"/>
      <c r="B137" s="36"/>
      <c r="C137" s="176" t="s">
        <v>256</v>
      </c>
      <c r="D137" s="176" t="s">
        <v>191</v>
      </c>
      <c r="E137" s="177" t="s">
        <v>342</v>
      </c>
      <c r="F137" s="178" t="s">
        <v>343</v>
      </c>
      <c r="G137" s="179" t="s">
        <v>238</v>
      </c>
      <c r="H137" s="180">
        <v>7.274</v>
      </c>
      <c r="I137" s="181"/>
      <c r="J137" s="182">
        <f>ROUND(I137*H137,2)</f>
        <v>0</v>
      </c>
      <c r="K137" s="183"/>
      <c r="L137" s="40"/>
      <c r="M137" s="184" t="s">
        <v>19</v>
      </c>
      <c r="N137" s="185" t="s">
        <v>47</v>
      </c>
      <c r="O137" s="65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8" t="s">
        <v>195</v>
      </c>
      <c r="AT137" s="188" t="s">
        <v>191</v>
      </c>
      <c r="AU137" s="188" t="s">
        <v>86</v>
      </c>
      <c r="AY137" s="18" t="s">
        <v>189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8" t="s">
        <v>84</v>
      </c>
      <c r="BK137" s="189">
        <f>ROUND(I137*H137,2)</f>
        <v>0</v>
      </c>
      <c r="BL137" s="18" t="s">
        <v>195</v>
      </c>
      <c r="BM137" s="188" t="s">
        <v>3066</v>
      </c>
    </row>
    <row r="138" spans="1:65" s="2" customFormat="1" ht="28.8">
      <c r="A138" s="35"/>
      <c r="B138" s="36"/>
      <c r="C138" s="37"/>
      <c r="D138" s="190" t="s">
        <v>197</v>
      </c>
      <c r="E138" s="37"/>
      <c r="F138" s="191" t="s">
        <v>345</v>
      </c>
      <c r="G138" s="37"/>
      <c r="H138" s="37"/>
      <c r="I138" s="192"/>
      <c r="J138" s="37"/>
      <c r="K138" s="37"/>
      <c r="L138" s="40"/>
      <c r="M138" s="193"/>
      <c r="N138" s="194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197</v>
      </c>
      <c r="AU138" s="18" t="s">
        <v>86</v>
      </c>
    </row>
    <row r="139" spans="1:65" s="2" customFormat="1" ht="10.199999999999999">
      <c r="A139" s="35"/>
      <c r="B139" s="36"/>
      <c r="C139" s="37"/>
      <c r="D139" s="195" t="s">
        <v>199</v>
      </c>
      <c r="E139" s="37"/>
      <c r="F139" s="196" t="s">
        <v>346</v>
      </c>
      <c r="G139" s="37"/>
      <c r="H139" s="37"/>
      <c r="I139" s="192"/>
      <c r="J139" s="37"/>
      <c r="K139" s="37"/>
      <c r="L139" s="40"/>
      <c r="M139" s="193"/>
      <c r="N139" s="194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199</v>
      </c>
      <c r="AU139" s="18" t="s">
        <v>86</v>
      </c>
    </row>
    <row r="140" spans="1:65" s="13" customFormat="1" ht="20.399999999999999">
      <c r="B140" s="197"/>
      <c r="C140" s="198"/>
      <c r="D140" s="190" t="s">
        <v>201</v>
      </c>
      <c r="E140" s="199" t="s">
        <v>19</v>
      </c>
      <c r="F140" s="200" t="s">
        <v>3067</v>
      </c>
      <c r="G140" s="198"/>
      <c r="H140" s="201">
        <v>7.274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201</v>
      </c>
      <c r="AU140" s="207" t="s">
        <v>86</v>
      </c>
      <c r="AV140" s="13" t="s">
        <v>86</v>
      </c>
      <c r="AW140" s="13" t="s">
        <v>37</v>
      </c>
      <c r="AX140" s="13" t="s">
        <v>84</v>
      </c>
      <c r="AY140" s="207" t="s">
        <v>189</v>
      </c>
    </row>
    <row r="141" spans="1:65" s="2" customFormat="1" ht="16.5" customHeight="1">
      <c r="A141" s="35"/>
      <c r="B141" s="36"/>
      <c r="C141" s="208" t="s">
        <v>263</v>
      </c>
      <c r="D141" s="208" t="s">
        <v>269</v>
      </c>
      <c r="E141" s="209" t="s">
        <v>351</v>
      </c>
      <c r="F141" s="210" t="s">
        <v>352</v>
      </c>
      <c r="G141" s="211" t="s">
        <v>336</v>
      </c>
      <c r="H141" s="212">
        <v>14.548</v>
      </c>
      <c r="I141" s="213"/>
      <c r="J141" s="214">
        <f>ROUND(I141*H141,2)</f>
        <v>0</v>
      </c>
      <c r="K141" s="215"/>
      <c r="L141" s="216"/>
      <c r="M141" s="217" t="s">
        <v>19</v>
      </c>
      <c r="N141" s="218" t="s">
        <v>47</v>
      </c>
      <c r="O141" s="65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8" t="s">
        <v>226</v>
      </c>
      <c r="AT141" s="188" t="s">
        <v>269</v>
      </c>
      <c r="AU141" s="188" t="s">
        <v>86</v>
      </c>
      <c r="AY141" s="18" t="s">
        <v>189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8" t="s">
        <v>84</v>
      </c>
      <c r="BK141" s="189">
        <f>ROUND(I141*H141,2)</f>
        <v>0</v>
      </c>
      <c r="BL141" s="18" t="s">
        <v>195</v>
      </c>
      <c r="BM141" s="188" t="s">
        <v>3068</v>
      </c>
    </row>
    <row r="142" spans="1:65" s="2" customFormat="1" ht="10.199999999999999">
      <c r="A142" s="35"/>
      <c r="B142" s="36"/>
      <c r="C142" s="37"/>
      <c r="D142" s="190" t="s">
        <v>197</v>
      </c>
      <c r="E142" s="37"/>
      <c r="F142" s="191" t="s">
        <v>352</v>
      </c>
      <c r="G142" s="37"/>
      <c r="H142" s="37"/>
      <c r="I142" s="192"/>
      <c r="J142" s="37"/>
      <c r="K142" s="37"/>
      <c r="L142" s="40"/>
      <c r="M142" s="193"/>
      <c r="N142" s="194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197</v>
      </c>
      <c r="AU142" s="18" t="s">
        <v>86</v>
      </c>
    </row>
    <row r="143" spans="1:65" s="13" customFormat="1" ht="10.199999999999999">
      <c r="B143" s="197"/>
      <c r="C143" s="198"/>
      <c r="D143" s="190" t="s">
        <v>201</v>
      </c>
      <c r="E143" s="198"/>
      <c r="F143" s="200" t="s">
        <v>3069</v>
      </c>
      <c r="G143" s="198"/>
      <c r="H143" s="201">
        <v>14.548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201</v>
      </c>
      <c r="AU143" s="207" t="s">
        <v>86</v>
      </c>
      <c r="AV143" s="13" t="s">
        <v>86</v>
      </c>
      <c r="AW143" s="13" t="s">
        <v>4</v>
      </c>
      <c r="AX143" s="13" t="s">
        <v>84</v>
      </c>
      <c r="AY143" s="207" t="s">
        <v>189</v>
      </c>
    </row>
    <row r="144" spans="1:65" s="2" customFormat="1" ht="24.15" customHeight="1">
      <c r="A144" s="35"/>
      <c r="B144" s="36"/>
      <c r="C144" s="176" t="s">
        <v>8</v>
      </c>
      <c r="D144" s="176" t="s">
        <v>191</v>
      </c>
      <c r="E144" s="177" t="s">
        <v>362</v>
      </c>
      <c r="F144" s="178" t="s">
        <v>363</v>
      </c>
      <c r="G144" s="179" t="s">
        <v>238</v>
      </c>
      <c r="H144" s="180">
        <v>31.457999999999998</v>
      </c>
      <c r="I144" s="181"/>
      <c r="J144" s="182">
        <f>ROUND(I144*H144,2)</f>
        <v>0</v>
      </c>
      <c r="K144" s="183"/>
      <c r="L144" s="40"/>
      <c r="M144" s="184" t="s">
        <v>19</v>
      </c>
      <c r="N144" s="185" t="s">
        <v>47</v>
      </c>
      <c r="O144" s="65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8" t="s">
        <v>195</v>
      </c>
      <c r="AT144" s="188" t="s">
        <v>191</v>
      </c>
      <c r="AU144" s="188" t="s">
        <v>86</v>
      </c>
      <c r="AY144" s="18" t="s">
        <v>189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8" t="s">
        <v>84</v>
      </c>
      <c r="BK144" s="189">
        <f>ROUND(I144*H144,2)</f>
        <v>0</v>
      </c>
      <c r="BL144" s="18" t="s">
        <v>195</v>
      </c>
      <c r="BM144" s="188" t="s">
        <v>3070</v>
      </c>
    </row>
    <row r="145" spans="1:65" s="2" customFormat="1" ht="48">
      <c r="A145" s="35"/>
      <c r="B145" s="36"/>
      <c r="C145" s="37"/>
      <c r="D145" s="190" t="s">
        <v>197</v>
      </c>
      <c r="E145" s="37"/>
      <c r="F145" s="191" t="s">
        <v>365</v>
      </c>
      <c r="G145" s="37"/>
      <c r="H145" s="37"/>
      <c r="I145" s="192"/>
      <c r="J145" s="37"/>
      <c r="K145" s="37"/>
      <c r="L145" s="40"/>
      <c r="M145" s="193"/>
      <c r="N145" s="194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197</v>
      </c>
      <c r="AU145" s="18" t="s">
        <v>86</v>
      </c>
    </row>
    <row r="146" spans="1:65" s="2" customFormat="1" ht="10.199999999999999">
      <c r="A146" s="35"/>
      <c r="B146" s="36"/>
      <c r="C146" s="37"/>
      <c r="D146" s="195" t="s">
        <v>199</v>
      </c>
      <c r="E146" s="37"/>
      <c r="F146" s="196" t="s">
        <v>366</v>
      </c>
      <c r="G146" s="37"/>
      <c r="H146" s="37"/>
      <c r="I146" s="192"/>
      <c r="J146" s="37"/>
      <c r="K146" s="37"/>
      <c r="L146" s="40"/>
      <c r="M146" s="193"/>
      <c r="N146" s="194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199</v>
      </c>
      <c r="AU146" s="18" t="s">
        <v>86</v>
      </c>
    </row>
    <row r="147" spans="1:65" s="13" customFormat="1" ht="30.6">
      <c r="B147" s="197"/>
      <c r="C147" s="198"/>
      <c r="D147" s="190" t="s">
        <v>201</v>
      </c>
      <c r="E147" s="199" t="s">
        <v>19</v>
      </c>
      <c r="F147" s="200" t="s">
        <v>3071</v>
      </c>
      <c r="G147" s="198"/>
      <c r="H147" s="201">
        <v>31.457999999999998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201</v>
      </c>
      <c r="AU147" s="207" t="s">
        <v>86</v>
      </c>
      <c r="AV147" s="13" t="s">
        <v>86</v>
      </c>
      <c r="AW147" s="13" t="s">
        <v>37</v>
      </c>
      <c r="AX147" s="13" t="s">
        <v>84</v>
      </c>
      <c r="AY147" s="207" t="s">
        <v>189</v>
      </c>
    </row>
    <row r="148" spans="1:65" s="2" customFormat="1" ht="16.5" customHeight="1">
      <c r="A148" s="35"/>
      <c r="B148" s="36"/>
      <c r="C148" s="208" t="s">
        <v>273</v>
      </c>
      <c r="D148" s="208" t="s">
        <v>269</v>
      </c>
      <c r="E148" s="209" t="s">
        <v>369</v>
      </c>
      <c r="F148" s="210" t="s">
        <v>370</v>
      </c>
      <c r="G148" s="211" t="s">
        <v>336</v>
      </c>
      <c r="H148" s="212">
        <v>62.915999999999997</v>
      </c>
      <c r="I148" s="213"/>
      <c r="J148" s="214">
        <f>ROUND(I148*H148,2)</f>
        <v>0</v>
      </c>
      <c r="K148" s="215"/>
      <c r="L148" s="216"/>
      <c r="M148" s="217" t="s">
        <v>19</v>
      </c>
      <c r="N148" s="218" t="s">
        <v>47</v>
      </c>
      <c r="O148" s="65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8" t="s">
        <v>226</v>
      </c>
      <c r="AT148" s="188" t="s">
        <v>269</v>
      </c>
      <c r="AU148" s="188" t="s">
        <v>86</v>
      </c>
      <c r="AY148" s="18" t="s">
        <v>189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8" t="s">
        <v>84</v>
      </c>
      <c r="BK148" s="189">
        <f>ROUND(I148*H148,2)</f>
        <v>0</v>
      </c>
      <c r="BL148" s="18" t="s">
        <v>195</v>
      </c>
      <c r="BM148" s="188" t="s">
        <v>3072</v>
      </c>
    </row>
    <row r="149" spans="1:65" s="2" customFormat="1" ht="10.199999999999999">
      <c r="A149" s="35"/>
      <c r="B149" s="36"/>
      <c r="C149" s="37"/>
      <c r="D149" s="190" t="s">
        <v>197</v>
      </c>
      <c r="E149" s="37"/>
      <c r="F149" s="191" t="s">
        <v>370</v>
      </c>
      <c r="G149" s="37"/>
      <c r="H149" s="37"/>
      <c r="I149" s="192"/>
      <c r="J149" s="37"/>
      <c r="K149" s="37"/>
      <c r="L149" s="40"/>
      <c r="M149" s="193"/>
      <c r="N149" s="194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197</v>
      </c>
      <c r="AU149" s="18" t="s">
        <v>86</v>
      </c>
    </row>
    <row r="150" spans="1:65" s="13" customFormat="1" ht="30.6">
      <c r="B150" s="197"/>
      <c r="C150" s="198"/>
      <c r="D150" s="190" t="s">
        <v>201</v>
      </c>
      <c r="E150" s="199" t="s">
        <v>19</v>
      </c>
      <c r="F150" s="200" t="s">
        <v>3071</v>
      </c>
      <c r="G150" s="198"/>
      <c r="H150" s="201">
        <v>31.457999999999998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201</v>
      </c>
      <c r="AU150" s="207" t="s">
        <v>86</v>
      </c>
      <c r="AV150" s="13" t="s">
        <v>86</v>
      </c>
      <c r="AW150" s="13" t="s">
        <v>37</v>
      </c>
      <c r="AX150" s="13" t="s">
        <v>84</v>
      </c>
      <c r="AY150" s="207" t="s">
        <v>189</v>
      </c>
    </row>
    <row r="151" spans="1:65" s="13" customFormat="1" ht="10.199999999999999">
      <c r="B151" s="197"/>
      <c r="C151" s="198"/>
      <c r="D151" s="190" t="s">
        <v>201</v>
      </c>
      <c r="E151" s="198"/>
      <c r="F151" s="200" t="s">
        <v>3073</v>
      </c>
      <c r="G151" s="198"/>
      <c r="H151" s="201">
        <v>62.915999999999997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201</v>
      </c>
      <c r="AU151" s="207" t="s">
        <v>86</v>
      </c>
      <c r="AV151" s="13" t="s">
        <v>86</v>
      </c>
      <c r="AW151" s="13" t="s">
        <v>4</v>
      </c>
      <c r="AX151" s="13" t="s">
        <v>84</v>
      </c>
      <c r="AY151" s="207" t="s">
        <v>189</v>
      </c>
    </row>
    <row r="152" spans="1:65" s="12" customFormat="1" ht="22.8" customHeight="1">
      <c r="B152" s="160"/>
      <c r="C152" s="161"/>
      <c r="D152" s="162" t="s">
        <v>75</v>
      </c>
      <c r="E152" s="174" t="s">
        <v>195</v>
      </c>
      <c r="F152" s="174" t="s">
        <v>392</v>
      </c>
      <c r="G152" s="161"/>
      <c r="H152" s="161"/>
      <c r="I152" s="164"/>
      <c r="J152" s="175">
        <f>BK152</f>
        <v>0</v>
      </c>
      <c r="K152" s="161"/>
      <c r="L152" s="166"/>
      <c r="M152" s="167"/>
      <c r="N152" s="168"/>
      <c r="O152" s="168"/>
      <c r="P152" s="169">
        <f>SUM(P153:P168)</f>
        <v>0</v>
      </c>
      <c r="Q152" s="168"/>
      <c r="R152" s="169">
        <f>SUM(R153:R168)</f>
        <v>0.60419016000000003</v>
      </c>
      <c r="S152" s="168"/>
      <c r="T152" s="170">
        <f>SUM(T153:T168)</f>
        <v>0</v>
      </c>
      <c r="AR152" s="171" t="s">
        <v>84</v>
      </c>
      <c r="AT152" s="172" t="s">
        <v>75</v>
      </c>
      <c r="AU152" s="172" t="s">
        <v>84</v>
      </c>
      <c r="AY152" s="171" t="s">
        <v>189</v>
      </c>
      <c r="BK152" s="173">
        <f>SUM(BK153:BK168)</f>
        <v>0</v>
      </c>
    </row>
    <row r="153" spans="1:65" s="2" customFormat="1" ht="33" customHeight="1">
      <c r="A153" s="35"/>
      <c r="B153" s="36"/>
      <c r="C153" s="176" t="s">
        <v>280</v>
      </c>
      <c r="D153" s="176" t="s">
        <v>191</v>
      </c>
      <c r="E153" s="177" t="s">
        <v>394</v>
      </c>
      <c r="F153" s="178" t="s">
        <v>395</v>
      </c>
      <c r="G153" s="179" t="s">
        <v>230</v>
      </c>
      <c r="H153" s="180">
        <v>1.92</v>
      </c>
      <c r="I153" s="181"/>
      <c r="J153" s="182">
        <f>ROUND(I153*H153,2)</f>
        <v>0</v>
      </c>
      <c r="K153" s="183"/>
      <c r="L153" s="40"/>
      <c r="M153" s="184" t="s">
        <v>19</v>
      </c>
      <c r="N153" s="185" t="s">
        <v>47</v>
      </c>
      <c r="O153" s="65"/>
      <c r="P153" s="186">
        <f>O153*H153</f>
        <v>0</v>
      </c>
      <c r="Q153" s="186">
        <v>0.18051</v>
      </c>
      <c r="R153" s="186">
        <f>Q153*H153</f>
        <v>0.34657919999999998</v>
      </c>
      <c r="S153" s="186">
        <v>0</v>
      </c>
      <c r="T153" s="18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8" t="s">
        <v>195</v>
      </c>
      <c r="AT153" s="188" t="s">
        <v>191</v>
      </c>
      <c r="AU153" s="188" t="s">
        <v>86</v>
      </c>
      <c r="AY153" s="18" t="s">
        <v>189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8" t="s">
        <v>84</v>
      </c>
      <c r="BK153" s="189">
        <f>ROUND(I153*H153,2)</f>
        <v>0</v>
      </c>
      <c r="BL153" s="18" t="s">
        <v>195</v>
      </c>
      <c r="BM153" s="188" t="s">
        <v>3074</v>
      </c>
    </row>
    <row r="154" spans="1:65" s="2" customFormat="1" ht="28.8">
      <c r="A154" s="35"/>
      <c r="B154" s="36"/>
      <c r="C154" s="37"/>
      <c r="D154" s="190" t="s">
        <v>197</v>
      </c>
      <c r="E154" s="37"/>
      <c r="F154" s="191" t="s">
        <v>397</v>
      </c>
      <c r="G154" s="37"/>
      <c r="H154" s="37"/>
      <c r="I154" s="192"/>
      <c r="J154" s="37"/>
      <c r="K154" s="37"/>
      <c r="L154" s="40"/>
      <c r="M154" s="193"/>
      <c r="N154" s="194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197</v>
      </c>
      <c r="AU154" s="18" t="s">
        <v>86</v>
      </c>
    </row>
    <row r="155" spans="1:65" s="2" customFormat="1" ht="10.199999999999999">
      <c r="A155" s="35"/>
      <c r="B155" s="36"/>
      <c r="C155" s="37"/>
      <c r="D155" s="195" t="s">
        <v>199</v>
      </c>
      <c r="E155" s="37"/>
      <c r="F155" s="196" t="s">
        <v>398</v>
      </c>
      <c r="G155" s="37"/>
      <c r="H155" s="37"/>
      <c r="I155" s="192"/>
      <c r="J155" s="37"/>
      <c r="K155" s="37"/>
      <c r="L155" s="40"/>
      <c r="M155" s="193"/>
      <c r="N155" s="194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199</v>
      </c>
      <c r="AU155" s="18" t="s">
        <v>86</v>
      </c>
    </row>
    <row r="156" spans="1:65" s="13" customFormat="1" ht="10.199999999999999">
      <c r="B156" s="197"/>
      <c r="C156" s="198"/>
      <c r="D156" s="190" t="s">
        <v>201</v>
      </c>
      <c r="E156" s="199" t="s">
        <v>19</v>
      </c>
      <c r="F156" s="200" t="s">
        <v>3075</v>
      </c>
      <c r="G156" s="198"/>
      <c r="H156" s="201">
        <v>1.92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201</v>
      </c>
      <c r="AU156" s="207" t="s">
        <v>86</v>
      </c>
      <c r="AV156" s="13" t="s">
        <v>86</v>
      </c>
      <c r="AW156" s="13" t="s">
        <v>37</v>
      </c>
      <c r="AX156" s="13" t="s">
        <v>84</v>
      </c>
      <c r="AY156" s="207" t="s">
        <v>189</v>
      </c>
    </row>
    <row r="157" spans="1:65" s="2" customFormat="1" ht="24.15" customHeight="1">
      <c r="A157" s="35"/>
      <c r="B157" s="36"/>
      <c r="C157" s="176" t="s">
        <v>287</v>
      </c>
      <c r="D157" s="176" t="s">
        <v>191</v>
      </c>
      <c r="E157" s="177" t="s">
        <v>401</v>
      </c>
      <c r="F157" s="178" t="s">
        <v>402</v>
      </c>
      <c r="G157" s="179" t="s">
        <v>238</v>
      </c>
      <c r="H157" s="180">
        <v>7.44</v>
      </c>
      <c r="I157" s="181"/>
      <c r="J157" s="182">
        <f>ROUND(I157*H157,2)</f>
        <v>0</v>
      </c>
      <c r="K157" s="183"/>
      <c r="L157" s="40"/>
      <c r="M157" s="184" t="s">
        <v>19</v>
      </c>
      <c r="N157" s="185" t="s">
        <v>47</v>
      </c>
      <c r="O157" s="65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8" t="s">
        <v>195</v>
      </c>
      <c r="AT157" s="188" t="s">
        <v>191</v>
      </c>
      <c r="AU157" s="188" t="s">
        <v>86</v>
      </c>
      <c r="AY157" s="18" t="s">
        <v>189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8" t="s">
        <v>84</v>
      </c>
      <c r="BK157" s="189">
        <f>ROUND(I157*H157,2)</f>
        <v>0</v>
      </c>
      <c r="BL157" s="18" t="s">
        <v>195</v>
      </c>
      <c r="BM157" s="188" t="s">
        <v>3076</v>
      </c>
    </row>
    <row r="158" spans="1:65" s="2" customFormat="1" ht="19.2">
      <c r="A158" s="35"/>
      <c r="B158" s="36"/>
      <c r="C158" s="37"/>
      <c r="D158" s="190" t="s">
        <v>197</v>
      </c>
      <c r="E158" s="37"/>
      <c r="F158" s="191" t="s">
        <v>404</v>
      </c>
      <c r="G158" s="37"/>
      <c r="H158" s="37"/>
      <c r="I158" s="192"/>
      <c r="J158" s="37"/>
      <c r="K158" s="37"/>
      <c r="L158" s="40"/>
      <c r="M158" s="193"/>
      <c r="N158" s="194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197</v>
      </c>
      <c r="AU158" s="18" t="s">
        <v>86</v>
      </c>
    </row>
    <row r="159" spans="1:65" s="2" customFormat="1" ht="10.199999999999999">
      <c r="A159" s="35"/>
      <c r="B159" s="36"/>
      <c r="C159" s="37"/>
      <c r="D159" s="195" t="s">
        <v>199</v>
      </c>
      <c r="E159" s="37"/>
      <c r="F159" s="196" t="s">
        <v>405</v>
      </c>
      <c r="G159" s="37"/>
      <c r="H159" s="37"/>
      <c r="I159" s="192"/>
      <c r="J159" s="37"/>
      <c r="K159" s="37"/>
      <c r="L159" s="40"/>
      <c r="M159" s="193"/>
      <c r="N159" s="194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199</v>
      </c>
      <c r="AU159" s="18" t="s">
        <v>86</v>
      </c>
    </row>
    <row r="160" spans="1:65" s="13" customFormat="1" ht="10.199999999999999">
      <c r="B160" s="197"/>
      <c r="C160" s="198"/>
      <c r="D160" s="190" t="s">
        <v>201</v>
      </c>
      <c r="E160" s="199" t="s">
        <v>19</v>
      </c>
      <c r="F160" s="200" t="s">
        <v>3077</v>
      </c>
      <c r="G160" s="198"/>
      <c r="H160" s="201">
        <v>7.44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201</v>
      </c>
      <c r="AU160" s="207" t="s">
        <v>86</v>
      </c>
      <c r="AV160" s="13" t="s">
        <v>86</v>
      </c>
      <c r="AW160" s="13" t="s">
        <v>37</v>
      </c>
      <c r="AX160" s="13" t="s">
        <v>84</v>
      </c>
      <c r="AY160" s="207" t="s">
        <v>189</v>
      </c>
    </row>
    <row r="161" spans="1:65" s="2" customFormat="1" ht="33" customHeight="1">
      <c r="A161" s="35"/>
      <c r="B161" s="36"/>
      <c r="C161" s="176" t="s">
        <v>294</v>
      </c>
      <c r="D161" s="176" t="s">
        <v>191</v>
      </c>
      <c r="E161" s="177" t="s">
        <v>408</v>
      </c>
      <c r="F161" s="178" t="s">
        <v>409</v>
      </c>
      <c r="G161" s="179" t="s">
        <v>238</v>
      </c>
      <c r="H161" s="180">
        <v>0.108</v>
      </c>
      <c r="I161" s="181"/>
      <c r="J161" s="182">
        <f>ROUND(I161*H161,2)</f>
        <v>0</v>
      </c>
      <c r="K161" s="183"/>
      <c r="L161" s="40"/>
      <c r="M161" s="184" t="s">
        <v>19</v>
      </c>
      <c r="N161" s="185" t="s">
        <v>47</v>
      </c>
      <c r="O161" s="65"/>
      <c r="P161" s="186">
        <f>O161*H161</f>
        <v>0</v>
      </c>
      <c r="Q161" s="186">
        <v>2.3010199999999998</v>
      </c>
      <c r="R161" s="186">
        <f>Q161*H161</f>
        <v>0.24851015999999998</v>
      </c>
      <c r="S161" s="186">
        <v>0</v>
      </c>
      <c r="T161" s="18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8" t="s">
        <v>195</v>
      </c>
      <c r="AT161" s="188" t="s">
        <v>191</v>
      </c>
      <c r="AU161" s="188" t="s">
        <v>86</v>
      </c>
      <c r="AY161" s="18" t="s">
        <v>189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8" t="s">
        <v>84</v>
      </c>
      <c r="BK161" s="189">
        <f>ROUND(I161*H161,2)</f>
        <v>0</v>
      </c>
      <c r="BL161" s="18" t="s">
        <v>195</v>
      </c>
      <c r="BM161" s="188" t="s">
        <v>3078</v>
      </c>
    </row>
    <row r="162" spans="1:65" s="2" customFormat="1" ht="28.8">
      <c r="A162" s="35"/>
      <c r="B162" s="36"/>
      <c r="C162" s="37"/>
      <c r="D162" s="190" t="s">
        <v>197</v>
      </c>
      <c r="E162" s="37"/>
      <c r="F162" s="191" t="s">
        <v>411</v>
      </c>
      <c r="G162" s="37"/>
      <c r="H162" s="37"/>
      <c r="I162" s="192"/>
      <c r="J162" s="37"/>
      <c r="K162" s="37"/>
      <c r="L162" s="40"/>
      <c r="M162" s="193"/>
      <c r="N162" s="194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197</v>
      </c>
      <c r="AU162" s="18" t="s">
        <v>86</v>
      </c>
    </row>
    <row r="163" spans="1:65" s="2" customFormat="1" ht="10.199999999999999">
      <c r="A163" s="35"/>
      <c r="B163" s="36"/>
      <c r="C163" s="37"/>
      <c r="D163" s="195" t="s">
        <v>199</v>
      </c>
      <c r="E163" s="37"/>
      <c r="F163" s="196" t="s">
        <v>412</v>
      </c>
      <c r="G163" s="37"/>
      <c r="H163" s="37"/>
      <c r="I163" s="192"/>
      <c r="J163" s="37"/>
      <c r="K163" s="37"/>
      <c r="L163" s="40"/>
      <c r="M163" s="193"/>
      <c r="N163" s="194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199</v>
      </c>
      <c r="AU163" s="18" t="s">
        <v>86</v>
      </c>
    </row>
    <row r="164" spans="1:65" s="13" customFormat="1" ht="10.199999999999999">
      <c r="B164" s="197"/>
      <c r="C164" s="198"/>
      <c r="D164" s="190" t="s">
        <v>201</v>
      </c>
      <c r="E164" s="199" t="s">
        <v>19</v>
      </c>
      <c r="F164" s="200" t="s">
        <v>3079</v>
      </c>
      <c r="G164" s="198"/>
      <c r="H164" s="201">
        <v>0.108</v>
      </c>
      <c r="I164" s="202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201</v>
      </c>
      <c r="AU164" s="207" t="s">
        <v>86</v>
      </c>
      <c r="AV164" s="13" t="s">
        <v>86</v>
      </c>
      <c r="AW164" s="13" t="s">
        <v>37</v>
      </c>
      <c r="AX164" s="13" t="s">
        <v>84</v>
      </c>
      <c r="AY164" s="207" t="s">
        <v>189</v>
      </c>
    </row>
    <row r="165" spans="1:65" s="2" customFormat="1" ht="24.15" customHeight="1">
      <c r="A165" s="35"/>
      <c r="B165" s="36"/>
      <c r="C165" s="176" t="s">
        <v>300</v>
      </c>
      <c r="D165" s="176" t="s">
        <v>191</v>
      </c>
      <c r="E165" s="177" t="s">
        <v>415</v>
      </c>
      <c r="F165" s="178" t="s">
        <v>416</v>
      </c>
      <c r="G165" s="179" t="s">
        <v>230</v>
      </c>
      <c r="H165" s="180">
        <v>1.44</v>
      </c>
      <c r="I165" s="181"/>
      <c r="J165" s="182">
        <f>ROUND(I165*H165,2)</f>
        <v>0</v>
      </c>
      <c r="K165" s="183"/>
      <c r="L165" s="40"/>
      <c r="M165" s="184" t="s">
        <v>19</v>
      </c>
      <c r="N165" s="185" t="s">
        <v>47</v>
      </c>
      <c r="O165" s="65"/>
      <c r="P165" s="186">
        <f>O165*H165</f>
        <v>0</v>
      </c>
      <c r="Q165" s="186">
        <v>6.3200000000000001E-3</v>
      </c>
      <c r="R165" s="186">
        <f>Q165*H165</f>
        <v>9.1007999999999992E-3</v>
      </c>
      <c r="S165" s="186">
        <v>0</v>
      </c>
      <c r="T165" s="18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8" t="s">
        <v>195</v>
      </c>
      <c r="AT165" s="188" t="s">
        <v>191</v>
      </c>
      <c r="AU165" s="188" t="s">
        <v>86</v>
      </c>
      <c r="AY165" s="18" t="s">
        <v>189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8" t="s">
        <v>84</v>
      </c>
      <c r="BK165" s="189">
        <f>ROUND(I165*H165,2)</f>
        <v>0</v>
      </c>
      <c r="BL165" s="18" t="s">
        <v>195</v>
      </c>
      <c r="BM165" s="188" t="s">
        <v>3080</v>
      </c>
    </row>
    <row r="166" spans="1:65" s="2" customFormat="1" ht="28.8">
      <c r="A166" s="35"/>
      <c r="B166" s="36"/>
      <c r="C166" s="37"/>
      <c r="D166" s="190" t="s">
        <v>197</v>
      </c>
      <c r="E166" s="37"/>
      <c r="F166" s="191" t="s">
        <v>418</v>
      </c>
      <c r="G166" s="37"/>
      <c r="H166" s="37"/>
      <c r="I166" s="192"/>
      <c r="J166" s="37"/>
      <c r="K166" s="37"/>
      <c r="L166" s="40"/>
      <c r="M166" s="193"/>
      <c r="N166" s="194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197</v>
      </c>
      <c r="AU166" s="18" t="s">
        <v>86</v>
      </c>
    </row>
    <row r="167" spans="1:65" s="2" customFormat="1" ht="10.199999999999999">
      <c r="A167" s="35"/>
      <c r="B167" s="36"/>
      <c r="C167" s="37"/>
      <c r="D167" s="195" t="s">
        <v>199</v>
      </c>
      <c r="E167" s="37"/>
      <c r="F167" s="196" t="s">
        <v>419</v>
      </c>
      <c r="G167" s="37"/>
      <c r="H167" s="37"/>
      <c r="I167" s="192"/>
      <c r="J167" s="37"/>
      <c r="K167" s="37"/>
      <c r="L167" s="40"/>
      <c r="M167" s="193"/>
      <c r="N167" s="194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199</v>
      </c>
      <c r="AU167" s="18" t="s">
        <v>86</v>
      </c>
    </row>
    <row r="168" spans="1:65" s="13" customFormat="1" ht="10.199999999999999">
      <c r="B168" s="197"/>
      <c r="C168" s="198"/>
      <c r="D168" s="190" t="s">
        <v>201</v>
      </c>
      <c r="E168" s="199" t="s">
        <v>19</v>
      </c>
      <c r="F168" s="200" t="s">
        <v>3081</v>
      </c>
      <c r="G168" s="198"/>
      <c r="H168" s="201">
        <v>1.44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201</v>
      </c>
      <c r="AU168" s="207" t="s">
        <v>86</v>
      </c>
      <c r="AV168" s="13" t="s">
        <v>86</v>
      </c>
      <c r="AW168" s="13" t="s">
        <v>37</v>
      </c>
      <c r="AX168" s="13" t="s">
        <v>84</v>
      </c>
      <c r="AY168" s="207" t="s">
        <v>189</v>
      </c>
    </row>
    <row r="169" spans="1:65" s="12" customFormat="1" ht="22.8" customHeight="1">
      <c r="B169" s="160"/>
      <c r="C169" s="161"/>
      <c r="D169" s="162" t="s">
        <v>75</v>
      </c>
      <c r="E169" s="174" t="s">
        <v>220</v>
      </c>
      <c r="F169" s="174" t="s">
        <v>421</v>
      </c>
      <c r="G169" s="161"/>
      <c r="H169" s="161"/>
      <c r="I169" s="164"/>
      <c r="J169" s="175">
        <f>BK169</f>
        <v>0</v>
      </c>
      <c r="K169" s="161"/>
      <c r="L169" s="166"/>
      <c r="M169" s="167"/>
      <c r="N169" s="168"/>
      <c r="O169" s="168"/>
      <c r="P169" s="169">
        <f>SUM(P170:P188)</f>
        <v>0</v>
      </c>
      <c r="Q169" s="168"/>
      <c r="R169" s="169">
        <f>SUM(R170:R188)</f>
        <v>0.96195359999999996</v>
      </c>
      <c r="S169" s="168"/>
      <c r="T169" s="170">
        <f>SUM(T170:T188)</f>
        <v>0</v>
      </c>
      <c r="AR169" s="171" t="s">
        <v>84</v>
      </c>
      <c r="AT169" s="172" t="s">
        <v>75</v>
      </c>
      <c r="AU169" s="172" t="s">
        <v>84</v>
      </c>
      <c r="AY169" s="171" t="s">
        <v>189</v>
      </c>
      <c r="BK169" s="173">
        <f>SUM(BK170:BK188)</f>
        <v>0</v>
      </c>
    </row>
    <row r="170" spans="1:65" s="2" customFormat="1" ht="24.15" customHeight="1">
      <c r="A170" s="35"/>
      <c r="B170" s="36"/>
      <c r="C170" s="176" t="s">
        <v>307</v>
      </c>
      <c r="D170" s="176" t="s">
        <v>191</v>
      </c>
      <c r="E170" s="177" t="s">
        <v>1760</v>
      </c>
      <c r="F170" s="178" t="s">
        <v>1761</v>
      </c>
      <c r="G170" s="179" t="s">
        <v>230</v>
      </c>
      <c r="H170" s="180">
        <v>8</v>
      </c>
      <c r="I170" s="181"/>
      <c r="J170" s="182">
        <f>ROUND(I170*H170,2)</f>
        <v>0</v>
      </c>
      <c r="K170" s="183"/>
      <c r="L170" s="40"/>
      <c r="M170" s="184" t="s">
        <v>19</v>
      </c>
      <c r="N170" s="185" t="s">
        <v>47</v>
      </c>
      <c r="O170" s="65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8" t="s">
        <v>195</v>
      </c>
      <c r="AT170" s="188" t="s">
        <v>191</v>
      </c>
      <c r="AU170" s="188" t="s">
        <v>86</v>
      </c>
      <c r="AY170" s="18" t="s">
        <v>189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8" t="s">
        <v>84</v>
      </c>
      <c r="BK170" s="189">
        <f>ROUND(I170*H170,2)</f>
        <v>0</v>
      </c>
      <c r="BL170" s="18" t="s">
        <v>195</v>
      </c>
      <c r="BM170" s="188" t="s">
        <v>3082</v>
      </c>
    </row>
    <row r="171" spans="1:65" s="2" customFormat="1" ht="19.2">
      <c r="A171" s="35"/>
      <c r="B171" s="36"/>
      <c r="C171" s="37"/>
      <c r="D171" s="190" t="s">
        <v>197</v>
      </c>
      <c r="E171" s="37"/>
      <c r="F171" s="191" t="s">
        <v>1763</v>
      </c>
      <c r="G171" s="37"/>
      <c r="H171" s="37"/>
      <c r="I171" s="192"/>
      <c r="J171" s="37"/>
      <c r="K171" s="37"/>
      <c r="L171" s="40"/>
      <c r="M171" s="193"/>
      <c r="N171" s="194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197</v>
      </c>
      <c r="AU171" s="18" t="s">
        <v>86</v>
      </c>
    </row>
    <row r="172" spans="1:65" s="2" customFormat="1" ht="10.199999999999999">
      <c r="A172" s="35"/>
      <c r="B172" s="36"/>
      <c r="C172" s="37"/>
      <c r="D172" s="195" t="s">
        <v>199</v>
      </c>
      <c r="E172" s="37"/>
      <c r="F172" s="196" t="s">
        <v>1764</v>
      </c>
      <c r="G172" s="37"/>
      <c r="H172" s="37"/>
      <c r="I172" s="192"/>
      <c r="J172" s="37"/>
      <c r="K172" s="37"/>
      <c r="L172" s="40"/>
      <c r="M172" s="193"/>
      <c r="N172" s="194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199</v>
      </c>
      <c r="AU172" s="18" t="s">
        <v>86</v>
      </c>
    </row>
    <row r="173" spans="1:65" s="13" customFormat="1" ht="10.199999999999999">
      <c r="B173" s="197"/>
      <c r="C173" s="198"/>
      <c r="D173" s="190" t="s">
        <v>201</v>
      </c>
      <c r="E173" s="199" t="s">
        <v>19</v>
      </c>
      <c r="F173" s="200" t="s">
        <v>1903</v>
      </c>
      <c r="G173" s="198"/>
      <c r="H173" s="201">
        <v>8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201</v>
      </c>
      <c r="AU173" s="207" t="s">
        <v>86</v>
      </c>
      <c r="AV173" s="13" t="s">
        <v>86</v>
      </c>
      <c r="AW173" s="13" t="s">
        <v>37</v>
      </c>
      <c r="AX173" s="13" t="s">
        <v>84</v>
      </c>
      <c r="AY173" s="207" t="s">
        <v>189</v>
      </c>
    </row>
    <row r="174" spans="1:65" s="2" customFormat="1" ht="24.15" customHeight="1">
      <c r="A174" s="35"/>
      <c r="B174" s="36"/>
      <c r="C174" s="176" t="s">
        <v>313</v>
      </c>
      <c r="D174" s="176" t="s">
        <v>191</v>
      </c>
      <c r="E174" s="177" t="s">
        <v>1765</v>
      </c>
      <c r="F174" s="178" t="s">
        <v>1766</v>
      </c>
      <c r="G174" s="179" t="s">
        <v>230</v>
      </c>
      <c r="H174" s="180">
        <v>8</v>
      </c>
      <c r="I174" s="181"/>
      <c r="J174" s="182">
        <f>ROUND(I174*H174,2)</f>
        <v>0</v>
      </c>
      <c r="K174" s="183"/>
      <c r="L174" s="40"/>
      <c r="M174" s="184" t="s">
        <v>19</v>
      </c>
      <c r="N174" s="185" t="s">
        <v>47</v>
      </c>
      <c r="O174" s="65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8" t="s">
        <v>195</v>
      </c>
      <c r="AT174" s="188" t="s">
        <v>191</v>
      </c>
      <c r="AU174" s="188" t="s">
        <v>86</v>
      </c>
      <c r="AY174" s="18" t="s">
        <v>189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8" t="s">
        <v>84</v>
      </c>
      <c r="BK174" s="189">
        <f>ROUND(I174*H174,2)</f>
        <v>0</v>
      </c>
      <c r="BL174" s="18" t="s">
        <v>195</v>
      </c>
      <c r="BM174" s="188" t="s">
        <v>3083</v>
      </c>
    </row>
    <row r="175" spans="1:65" s="2" customFormat="1" ht="19.2">
      <c r="A175" s="35"/>
      <c r="B175" s="36"/>
      <c r="C175" s="37"/>
      <c r="D175" s="190" t="s">
        <v>197</v>
      </c>
      <c r="E175" s="37"/>
      <c r="F175" s="191" t="s">
        <v>1768</v>
      </c>
      <c r="G175" s="37"/>
      <c r="H175" s="37"/>
      <c r="I175" s="192"/>
      <c r="J175" s="37"/>
      <c r="K175" s="37"/>
      <c r="L175" s="40"/>
      <c r="M175" s="193"/>
      <c r="N175" s="194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197</v>
      </c>
      <c r="AU175" s="18" t="s">
        <v>86</v>
      </c>
    </row>
    <row r="176" spans="1:65" s="2" customFormat="1" ht="10.199999999999999">
      <c r="A176" s="35"/>
      <c r="B176" s="36"/>
      <c r="C176" s="37"/>
      <c r="D176" s="195" t="s">
        <v>199</v>
      </c>
      <c r="E176" s="37"/>
      <c r="F176" s="196" t="s">
        <v>1769</v>
      </c>
      <c r="G176" s="37"/>
      <c r="H176" s="37"/>
      <c r="I176" s="192"/>
      <c r="J176" s="37"/>
      <c r="K176" s="37"/>
      <c r="L176" s="40"/>
      <c r="M176" s="193"/>
      <c r="N176" s="194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199</v>
      </c>
      <c r="AU176" s="18" t="s">
        <v>86</v>
      </c>
    </row>
    <row r="177" spans="1:65" s="13" customFormat="1" ht="10.199999999999999">
      <c r="B177" s="197"/>
      <c r="C177" s="198"/>
      <c r="D177" s="190" t="s">
        <v>201</v>
      </c>
      <c r="E177" s="199" t="s">
        <v>19</v>
      </c>
      <c r="F177" s="200" t="s">
        <v>1903</v>
      </c>
      <c r="G177" s="198"/>
      <c r="H177" s="201">
        <v>8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201</v>
      </c>
      <c r="AU177" s="207" t="s">
        <v>86</v>
      </c>
      <c r="AV177" s="13" t="s">
        <v>86</v>
      </c>
      <c r="AW177" s="13" t="s">
        <v>37</v>
      </c>
      <c r="AX177" s="13" t="s">
        <v>84</v>
      </c>
      <c r="AY177" s="207" t="s">
        <v>189</v>
      </c>
    </row>
    <row r="178" spans="1:65" s="2" customFormat="1" ht="37.799999999999997" customHeight="1">
      <c r="A178" s="35"/>
      <c r="B178" s="36"/>
      <c r="C178" s="176" t="s">
        <v>320</v>
      </c>
      <c r="D178" s="176" t="s">
        <v>191</v>
      </c>
      <c r="E178" s="177" t="s">
        <v>1770</v>
      </c>
      <c r="F178" s="178" t="s">
        <v>1771</v>
      </c>
      <c r="G178" s="179" t="s">
        <v>230</v>
      </c>
      <c r="H178" s="180">
        <v>8</v>
      </c>
      <c r="I178" s="181"/>
      <c r="J178" s="182">
        <f>ROUND(I178*H178,2)</f>
        <v>0</v>
      </c>
      <c r="K178" s="183"/>
      <c r="L178" s="40"/>
      <c r="M178" s="184" t="s">
        <v>19</v>
      </c>
      <c r="N178" s="185" t="s">
        <v>47</v>
      </c>
      <c r="O178" s="65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8" t="s">
        <v>195</v>
      </c>
      <c r="AT178" s="188" t="s">
        <v>191</v>
      </c>
      <c r="AU178" s="188" t="s">
        <v>86</v>
      </c>
      <c r="AY178" s="18" t="s">
        <v>189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8" t="s">
        <v>84</v>
      </c>
      <c r="BK178" s="189">
        <f>ROUND(I178*H178,2)</f>
        <v>0</v>
      </c>
      <c r="BL178" s="18" t="s">
        <v>195</v>
      </c>
      <c r="BM178" s="188" t="s">
        <v>3084</v>
      </c>
    </row>
    <row r="179" spans="1:65" s="2" customFormat="1" ht="28.8">
      <c r="A179" s="35"/>
      <c r="B179" s="36"/>
      <c r="C179" s="37"/>
      <c r="D179" s="190" t="s">
        <v>197</v>
      </c>
      <c r="E179" s="37"/>
      <c r="F179" s="191" t="s">
        <v>1773</v>
      </c>
      <c r="G179" s="37"/>
      <c r="H179" s="37"/>
      <c r="I179" s="192"/>
      <c r="J179" s="37"/>
      <c r="K179" s="37"/>
      <c r="L179" s="40"/>
      <c r="M179" s="193"/>
      <c r="N179" s="194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197</v>
      </c>
      <c r="AU179" s="18" t="s">
        <v>86</v>
      </c>
    </row>
    <row r="180" spans="1:65" s="2" customFormat="1" ht="10.199999999999999">
      <c r="A180" s="35"/>
      <c r="B180" s="36"/>
      <c r="C180" s="37"/>
      <c r="D180" s="195" t="s">
        <v>199</v>
      </c>
      <c r="E180" s="37"/>
      <c r="F180" s="196" t="s">
        <v>1774</v>
      </c>
      <c r="G180" s="37"/>
      <c r="H180" s="37"/>
      <c r="I180" s="192"/>
      <c r="J180" s="37"/>
      <c r="K180" s="37"/>
      <c r="L180" s="40"/>
      <c r="M180" s="193"/>
      <c r="N180" s="194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199</v>
      </c>
      <c r="AU180" s="18" t="s">
        <v>86</v>
      </c>
    </row>
    <row r="181" spans="1:65" s="13" customFormat="1" ht="10.199999999999999">
      <c r="B181" s="197"/>
      <c r="C181" s="198"/>
      <c r="D181" s="190" t="s">
        <v>201</v>
      </c>
      <c r="E181" s="199" t="s">
        <v>19</v>
      </c>
      <c r="F181" s="200" t="s">
        <v>226</v>
      </c>
      <c r="G181" s="198"/>
      <c r="H181" s="201">
        <v>8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201</v>
      </c>
      <c r="AU181" s="207" t="s">
        <v>86</v>
      </c>
      <c r="AV181" s="13" t="s">
        <v>86</v>
      </c>
      <c r="AW181" s="13" t="s">
        <v>37</v>
      </c>
      <c r="AX181" s="13" t="s">
        <v>84</v>
      </c>
      <c r="AY181" s="207" t="s">
        <v>189</v>
      </c>
    </row>
    <row r="182" spans="1:65" s="2" customFormat="1" ht="24.15" customHeight="1">
      <c r="A182" s="35"/>
      <c r="B182" s="36"/>
      <c r="C182" s="176" t="s">
        <v>7</v>
      </c>
      <c r="D182" s="176" t="s">
        <v>191</v>
      </c>
      <c r="E182" s="177" t="s">
        <v>423</v>
      </c>
      <c r="F182" s="178" t="s">
        <v>424</v>
      </c>
      <c r="G182" s="179" t="s">
        <v>230</v>
      </c>
      <c r="H182" s="180">
        <v>1.56</v>
      </c>
      <c r="I182" s="181"/>
      <c r="J182" s="182">
        <f>ROUND(I182*H182,2)</f>
        <v>0</v>
      </c>
      <c r="K182" s="183"/>
      <c r="L182" s="40"/>
      <c r="M182" s="184" t="s">
        <v>19</v>
      </c>
      <c r="N182" s="185" t="s">
        <v>47</v>
      </c>
      <c r="O182" s="65"/>
      <c r="P182" s="186">
        <f>O182*H182</f>
        <v>0</v>
      </c>
      <c r="Q182" s="186">
        <v>0.19536000000000001</v>
      </c>
      <c r="R182" s="186">
        <f>Q182*H182</f>
        <v>0.30476160000000002</v>
      </c>
      <c r="S182" s="186">
        <v>0</v>
      </c>
      <c r="T182" s="18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8" t="s">
        <v>195</v>
      </c>
      <c r="AT182" s="188" t="s">
        <v>191</v>
      </c>
      <c r="AU182" s="188" t="s">
        <v>86</v>
      </c>
      <c r="AY182" s="18" t="s">
        <v>189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8" t="s">
        <v>84</v>
      </c>
      <c r="BK182" s="189">
        <f>ROUND(I182*H182,2)</f>
        <v>0</v>
      </c>
      <c r="BL182" s="18" t="s">
        <v>195</v>
      </c>
      <c r="BM182" s="188" t="s">
        <v>3085</v>
      </c>
    </row>
    <row r="183" spans="1:65" s="2" customFormat="1" ht="38.4">
      <c r="A183" s="35"/>
      <c r="B183" s="36"/>
      <c r="C183" s="37"/>
      <c r="D183" s="190" t="s">
        <v>197</v>
      </c>
      <c r="E183" s="37"/>
      <c r="F183" s="191" t="s">
        <v>426</v>
      </c>
      <c r="G183" s="37"/>
      <c r="H183" s="37"/>
      <c r="I183" s="192"/>
      <c r="J183" s="37"/>
      <c r="K183" s="37"/>
      <c r="L183" s="40"/>
      <c r="M183" s="193"/>
      <c r="N183" s="194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197</v>
      </c>
      <c r="AU183" s="18" t="s">
        <v>86</v>
      </c>
    </row>
    <row r="184" spans="1:65" s="2" customFormat="1" ht="10.199999999999999">
      <c r="A184" s="35"/>
      <c r="B184" s="36"/>
      <c r="C184" s="37"/>
      <c r="D184" s="195" t="s">
        <v>199</v>
      </c>
      <c r="E184" s="37"/>
      <c r="F184" s="196" t="s">
        <v>427</v>
      </c>
      <c r="G184" s="37"/>
      <c r="H184" s="37"/>
      <c r="I184" s="192"/>
      <c r="J184" s="37"/>
      <c r="K184" s="37"/>
      <c r="L184" s="40"/>
      <c r="M184" s="193"/>
      <c r="N184" s="194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199</v>
      </c>
      <c r="AU184" s="18" t="s">
        <v>86</v>
      </c>
    </row>
    <row r="185" spans="1:65" s="13" customFormat="1" ht="10.199999999999999">
      <c r="B185" s="197"/>
      <c r="C185" s="198"/>
      <c r="D185" s="190" t="s">
        <v>201</v>
      </c>
      <c r="E185" s="199" t="s">
        <v>19</v>
      </c>
      <c r="F185" s="200" t="s">
        <v>3086</v>
      </c>
      <c r="G185" s="198"/>
      <c r="H185" s="201">
        <v>1.56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201</v>
      </c>
      <c r="AU185" s="207" t="s">
        <v>86</v>
      </c>
      <c r="AV185" s="13" t="s">
        <v>86</v>
      </c>
      <c r="AW185" s="13" t="s">
        <v>37</v>
      </c>
      <c r="AX185" s="13" t="s">
        <v>84</v>
      </c>
      <c r="AY185" s="207" t="s">
        <v>189</v>
      </c>
    </row>
    <row r="186" spans="1:65" s="2" customFormat="1" ht="16.5" customHeight="1">
      <c r="A186" s="35"/>
      <c r="B186" s="36"/>
      <c r="C186" s="208" t="s">
        <v>333</v>
      </c>
      <c r="D186" s="208" t="s">
        <v>269</v>
      </c>
      <c r="E186" s="209" t="s">
        <v>429</v>
      </c>
      <c r="F186" s="210" t="s">
        <v>430</v>
      </c>
      <c r="G186" s="211" t="s">
        <v>230</v>
      </c>
      <c r="H186" s="212">
        <v>1.5760000000000001</v>
      </c>
      <c r="I186" s="213"/>
      <c r="J186" s="214">
        <f>ROUND(I186*H186,2)</f>
        <v>0</v>
      </c>
      <c r="K186" s="215"/>
      <c r="L186" s="216"/>
      <c r="M186" s="217" t="s">
        <v>19</v>
      </c>
      <c r="N186" s="218" t="s">
        <v>47</v>
      </c>
      <c r="O186" s="65"/>
      <c r="P186" s="186">
        <f>O186*H186</f>
        <v>0</v>
      </c>
      <c r="Q186" s="186">
        <v>0.41699999999999998</v>
      </c>
      <c r="R186" s="186">
        <f>Q186*H186</f>
        <v>0.657192</v>
      </c>
      <c r="S186" s="186">
        <v>0</v>
      </c>
      <c r="T186" s="18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8" t="s">
        <v>226</v>
      </c>
      <c r="AT186" s="188" t="s">
        <v>269</v>
      </c>
      <c r="AU186" s="188" t="s">
        <v>86</v>
      </c>
      <c r="AY186" s="18" t="s">
        <v>189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8" t="s">
        <v>84</v>
      </c>
      <c r="BK186" s="189">
        <f>ROUND(I186*H186,2)</f>
        <v>0</v>
      </c>
      <c r="BL186" s="18" t="s">
        <v>195</v>
      </c>
      <c r="BM186" s="188" t="s">
        <v>3087</v>
      </c>
    </row>
    <row r="187" spans="1:65" s="2" customFormat="1" ht="10.199999999999999">
      <c r="A187" s="35"/>
      <c r="B187" s="36"/>
      <c r="C187" s="37"/>
      <c r="D187" s="190" t="s">
        <v>197</v>
      </c>
      <c r="E187" s="37"/>
      <c r="F187" s="191" t="s">
        <v>430</v>
      </c>
      <c r="G187" s="37"/>
      <c r="H187" s="37"/>
      <c r="I187" s="192"/>
      <c r="J187" s="37"/>
      <c r="K187" s="37"/>
      <c r="L187" s="40"/>
      <c r="M187" s="193"/>
      <c r="N187" s="194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197</v>
      </c>
      <c r="AU187" s="18" t="s">
        <v>86</v>
      </c>
    </row>
    <row r="188" spans="1:65" s="13" customFormat="1" ht="10.199999999999999">
      <c r="B188" s="197"/>
      <c r="C188" s="198"/>
      <c r="D188" s="190" t="s">
        <v>201</v>
      </c>
      <c r="E188" s="198"/>
      <c r="F188" s="200" t="s">
        <v>3088</v>
      </c>
      <c r="G188" s="198"/>
      <c r="H188" s="201">
        <v>1.5760000000000001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201</v>
      </c>
      <c r="AU188" s="207" t="s">
        <v>86</v>
      </c>
      <c r="AV188" s="13" t="s">
        <v>86</v>
      </c>
      <c r="AW188" s="13" t="s">
        <v>4</v>
      </c>
      <c r="AX188" s="13" t="s">
        <v>84</v>
      </c>
      <c r="AY188" s="207" t="s">
        <v>189</v>
      </c>
    </row>
    <row r="189" spans="1:65" s="12" customFormat="1" ht="22.8" customHeight="1">
      <c r="B189" s="160"/>
      <c r="C189" s="161"/>
      <c r="D189" s="162" t="s">
        <v>75</v>
      </c>
      <c r="E189" s="174" t="s">
        <v>226</v>
      </c>
      <c r="F189" s="174" t="s">
        <v>433</v>
      </c>
      <c r="G189" s="161"/>
      <c r="H189" s="161"/>
      <c r="I189" s="164"/>
      <c r="J189" s="175">
        <f>BK189</f>
        <v>0</v>
      </c>
      <c r="K189" s="161"/>
      <c r="L189" s="166"/>
      <c r="M189" s="167"/>
      <c r="N189" s="168"/>
      <c r="O189" s="168"/>
      <c r="P189" s="169">
        <f>SUM(P190:P382)</f>
        <v>0</v>
      </c>
      <c r="Q189" s="168"/>
      <c r="R189" s="169">
        <f>SUM(R190:R382)</f>
        <v>4.0795746799999995</v>
      </c>
      <c r="S189" s="168"/>
      <c r="T189" s="170">
        <f>SUM(T190:T382)</f>
        <v>1.15133</v>
      </c>
      <c r="AR189" s="171" t="s">
        <v>84</v>
      </c>
      <c r="AT189" s="172" t="s">
        <v>75</v>
      </c>
      <c r="AU189" s="172" t="s">
        <v>84</v>
      </c>
      <c r="AY189" s="171" t="s">
        <v>189</v>
      </c>
      <c r="BK189" s="173">
        <f>SUM(BK190:BK382)</f>
        <v>0</v>
      </c>
    </row>
    <row r="190" spans="1:65" s="2" customFormat="1" ht="24.15" customHeight="1">
      <c r="A190" s="35"/>
      <c r="B190" s="36"/>
      <c r="C190" s="176" t="s">
        <v>341</v>
      </c>
      <c r="D190" s="176" t="s">
        <v>191</v>
      </c>
      <c r="E190" s="177" t="s">
        <v>3089</v>
      </c>
      <c r="F190" s="178" t="s">
        <v>3090</v>
      </c>
      <c r="G190" s="179" t="s">
        <v>194</v>
      </c>
      <c r="H190" s="180">
        <v>2</v>
      </c>
      <c r="I190" s="181"/>
      <c r="J190" s="182">
        <f>ROUND(I190*H190,2)</f>
        <v>0</v>
      </c>
      <c r="K190" s="183"/>
      <c r="L190" s="40"/>
      <c r="M190" s="184" t="s">
        <v>19</v>
      </c>
      <c r="N190" s="185" t="s">
        <v>47</v>
      </c>
      <c r="O190" s="65"/>
      <c r="P190" s="186">
        <f>O190*H190</f>
        <v>0</v>
      </c>
      <c r="Q190" s="186">
        <v>0</v>
      </c>
      <c r="R190" s="186">
        <f>Q190*H190</f>
        <v>0</v>
      </c>
      <c r="S190" s="186">
        <v>0</v>
      </c>
      <c r="T190" s="18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8" t="s">
        <v>195</v>
      </c>
      <c r="AT190" s="188" t="s">
        <v>191</v>
      </c>
      <c r="AU190" s="188" t="s">
        <v>86</v>
      </c>
      <c r="AY190" s="18" t="s">
        <v>189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8" t="s">
        <v>84</v>
      </c>
      <c r="BK190" s="189">
        <f>ROUND(I190*H190,2)</f>
        <v>0</v>
      </c>
      <c r="BL190" s="18" t="s">
        <v>195</v>
      </c>
      <c r="BM190" s="188" t="s">
        <v>3091</v>
      </c>
    </row>
    <row r="191" spans="1:65" s="2" customFormat="1" ht="28.8">
      <c r="A191" s="35"/>
      <c r="B191" s="36"/>
      <c r="C191" s="37"/>
      <c r="D191" s="190" t="s">
        <v>197</v>
      </c>
      <c r="E191" s="37"/>
      <c r="F191" s="191" t="s">
        <v>3092</v>
      </c>
      <c r="G191" s="37"/>
      <c r="H191" s="37"/>
      <c r="I191" s="192"/>
      <c r="J191" s="37"/>
      <c r="K191" s="37"/>
      <c r="L191" s="40"/>
      <c r="M191" s="193"/>
      <c r="N191" s="194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197</v>
      </c>
      <c r="AU191" s="18" t="s">
        <v>86</v>
      </c>
    </row>
    <row r="192" spans="1:65" s="2" customFormat="1" ht="10.199999999999999">
      <c r="A192" s="35"/>
      <c r="B192" s="36"/>
      <c r="C192" s="37"/>
      <c r="D192" s="195" t="s">
        <v>199</v>
      </c>
      <c r="E192" s="37"/>
      <c r="F192" s="196" t="s">
        <v>3093</v>
      </c>
      <c r="G192" s="37"/>
      <c r="H192" s="37"/>
      <c r="I192" s="192"/>
      <c r="J192" s="37"/>
      <c r="K192" s="37"/>
      <c r="L192" s="40"/>
      <c r="M192" s="193"/>
      <c r="N192" s="194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199</v>
      </c>
      <c r="AU192" s="18" t="s">
        <v>86</v>
      </c>
    </row>
    <row r="193" spans="1:65" s="13" customFormat="1" ht="10.199999999999999">
      <c r="B193" s="197"/>
      <c r="C193" s="198"/>
      <c r="D193" s="190" t="s">
        <v>201</v>
      </c>
      <c r="E193" s="199" t="s">
        <v>19</v>
      </c>
      <c r="F193" s="200" t="s">
        <v>86</v>
      </c>
      <c r="G193" s="198"/>
      <c r="H193" s="201">
        <v>2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201</v>
      </c>
      <c r="AU193" s="207" t="s">
        <v>86</v>
      </c>
      <c r="AV193" s="13" t="s">
        <v>86</v>
      </c>
      <c r="AW193" s="13" t="s">
        <v>37</v>
      </c>
      <c r="AX193" s="13" t="s">
        <v>84</v>
      </c>
      <c r="AY193" s="207" t="s">
        <v>189</v>
      </c>
    </row>
    <row r="194" spans="1:65" s="2" customFormat="1" ht="21.75" customHeight="1">
      <c r="A194" s="35"/>
      <c r="B194" s="36"/>
      <c r="C194" s="208" t="s">
        <v>350</v>
      </c>
      <c r="D194" s="208" t="s">
        <v>269</v>
      </c>
      <c r="E194" s="209" t="s">
        <v>446</v>
      </c>
      <c r="F194" s="210" t="s">
        <v>447</v>
      </c>
      <c r="G194" s="211" t="s">
        <v>194</v>
      </c>
      <c r="H194" s="212">
        <v>2</v>
      </c>
      <c r="I194" s="213"/>
      <c r="J194" s="214">
        <f>ROUND(I194*H194,2)</f>
        <v>0</v>
      </c>
      <c r="K194" s="215"/>
      <c r="L194" s="216"/>
      <c r="M194" s="217" t="s">
        <v>19</v>
      </c>
      <c r="N194" s="218" t="s">
        <v>47</v>
      </c>
      <c r="O194" s="65"/>
      <c r="P194" s="186">
        <f>O194*H194</f>
        <v>0</v>
      </c>
      <c r="Q194" s="186">
        <v>1.2999999999999999E-2</v>
      </c>
      <c r="R194" s="186">
        <f>Q194*H194</f>
        <v>2.5999999999999999E-2</v>
      </c>
      <c r="S194" s="186">
        <v>0</v>
      </c>
      <c r="T194" s="18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8" t="s">
        <v>226</v>
      </c>
      <c r="AT194" s="188" t="s">
        <v>269</v>
      </c>
      <c r="AU194" s="188" t="s">
        <v>86</v>
      </c>
      <c r="AY194" s="18" t="s">
        <v>189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8" t="s">
        <v>84</v>
      </c>
      <c r="BK194" s="189">
        <f>ROUND(I194*H194,2)</f>
        <v>0</v>
      </c>
      <c r="BL194" s="18" t="s">
        <v>195</v>
      </c>
      <c r="BM194" s="188" t="s">
        <v>3094</v>
      </c>
    </row>
    <row r="195" spans="1:65" s="2" customFormat="1" ht="10.199999999999999">
      <c r="A195" s="35"/>
      <c r="B195" s="36"/>
      <c r="C195" s="37"/>
      <c r="D195" s="190" t="s">
        <v>197</v>
      </c>
      <c r="E195" s="37"/>
      <c r="F195" s="191" t="s">
        <v>447</v>
      </c>
      <c r="G195" s="37"/>
      <c r="H195" s="37"/>
      <c r="I195" s="192"/>
      <c r="J195" s="37"/>
      <c r="K195" s="37"/>
      <c r="L195" s="40"/>
      <c r="M195" s="193"/>
      <c r="N195" s="194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197</v>
      </c>
      <c r="AU195" s="18" t="s">
        <v>86</v>
      </c>
    </row>
    <row r="196" spans="1:65" s="13" customFormat="1" ht="10.199999999999999">
      <c r="B196" s="197"/>
      <c r="C196" s="198"/>
      <c r="D196" s="190" t="s">
        <v>201</v>
      </c>
      <c r="E196" s="199" t="s">
        <v>19</v>
      </c>
      <c r="F196" s="200" t="s">
        <v>86</v>
      </c>
      <c r="G196" s="198"/>
      <c r="H196" s="201">
        <v>2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201</v>
      </c>
      <c r="AU196" s="207" t="s">
        <v>86</v>
      </c>
      <c r="AV196" s="13" t="s">
        <v>86</v>
      </c>
      <c r="AW196" s="13" t="s">
        <v>37</v>
      </c>
      <c r="AX196" s="13" t="s">
        <v>84</v>
      </c>
      <c r="AY196" s="207" t="s">
        <v>189</v>
      </c>
    </row>
    <row r="197" spans="1:65" s="2" customFormat="1" ht="24.15" customHeight="1">
      <c r="A197" s="35"/>
      <c r="B197" s="36"/>
      <c r="C197" s="176" t="s">
        <v>355</v>
      </c>
      <c r="D197" s="176" t="s">
        <v>191</v>
      </c>
      <c r="E197" s="177" t="s">
        <v>435</v>
      </c>
      <c r="F197" s="178" t="s">
        <v>436</v>
      </c>
      <c r="G197" s="179" t="s">
        <v>194</v>
      </c>
      <c r="H197" s="180">
        <v>1</v>
      </c>
      <c r="I197" s="181"/>
      <c r="J197" s="182">
        <f>ROUND(I197*H197,2)</f>
        <v>0</v>
      </c>
      <c r="K197" s="183"/>
      <c r="L197" s="40"/>
      <c r="M197" s="184" t="s">
        <v>19</v>
      </c>
      <c r="N197" s="185" t="s">
        <v>47</v>
      </c>
      <c r="O197" s="65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8" t="s">
        <v>195</v>
      </c>
      <c r="AT197" s="188" t="s">
        <v>191</v>
      </c>
      <c r="AU197" s="188" t="s">
        <v>86</v>
      </c>
      <c r="AY197" s="18" t="s">
        <v>189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8" t="s">
        <v>84</v>
      </c>
      <c r="BK197" s="189">
        <f>ROUND(I197*H197,2)</f>
        <v>0</v>
      </c>
      <c r="BL197" s="18" t="s">
        <v>195</v>
      </c>
      <c r="BM197" s="188" t="s">
        <v>3095</v>
      </c>
    </row>
    <row r="198" spans="1:65" s="2" customFormat="1" ht="19.2">
      <c r="A198" s="35"/>
      <c r="B198" s="36"/>
      <c r="C198" s="37"/>
      <c r="D198" s="190" t="s">
        <v>197</v>
      </c>
      <c r="E198" s="37"/>
      <c r="F198" s="191" t="s">
        <v>436</v>
      </c>
      <c r="G198" s="37"/>
      <c r="H198" s="37"/>
      <c r="I198" s="192"/>
      <c r="J198" s="37"/>
      <c r="K198" s="37"/>
      <c r="L198" s="40"/>
      <c r="M198" s="193"/>
      <c r="N198" s="194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197</v>
      </c>
      <c r="AU198" s="18" t="s">
        <v>86</v>
      </c>
    </row>
    <row r="199" spans="1:65" s="2" customFormat="1" ht="10.199999999999999">
      <c r="A199" s="35"/>
      <c r="B199" s="36"/>
      <c r="C199" s="37"/>
      <c r="D199" s="195" t="s">
        <v>199</v>
      </c>
      <c r="E199" s="37"/>
      <c r="F199" s="196" t="s">
        <v>3096</v>
      </c>
      <c r="G199" s="37"/>
      <c r="H199" s="37"/>
      <c r="I199" s="192"/>
      <c r="J199" s="37"/>
      <c r="K199" s="37"/>
      <c r="L199" s="40"/>
      <c r="M199" s="193"/>
      <c r="N199" s="194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199</v>
      </c>
      <c r="AU199" s="18" t="s">
        <v>86</v>
      </c>
    </row>
    <row r="200" spans="1:65" s="13" customFormat="1" ht="10.199999999999999">
      <c r="B200" s="197"/>
      <c r="C200" s="198"/>
      <c r="D200" s="190" t="s">
        <v>201</v>
      </c>
      <c r="E200" s="199" t="s">
        <v>19</v>
      </c>
      <c r="F200" s="200" t="s">
        <v>84</v>
      </c>
      <c r="G200" s="198"/>
      <c r="H200" s="201">
        <v>1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201</v>
      </c>
      <c r="AU200" s="207" t="s">
        <v>86</v>
      </c>
      <c r="AV200" s="13" t="s">
        <v>86</v>
      </c>
      <c r="AW200" s="13" t="s">
        <v>37</v>
      </c>
      <c r="AX200" s="13" t="s">
        <v>84</v>
      </c>
      <c r="AY200" s="207" t="s">
        <v>189</v>
      </c>
    </row>
    <row r="201" spans="1:65" s="2" customFormat="1" ht="24.15" customHeight="1">
      <c r="A201" s="35"/>
      <c r="B201" s="36"/>
      <c r="C201" s="176" t="s">
        <v>361</v>
      </c>
      <c r="D201" s="176" t="s">
        <v>191</v>
      </c>
      <c r="E201" s="177" t="s">
        <v>2449</v>
      </c>
      <c r="F201" s="178" t="s">
        <v>2450</v>
      </c>
      <c r="G201" s="179" t="s">
        <v>194</v>
      </c>
      <c r="H201" s="180">
        <v>1</v>
      </c>
      <c r="I201" s="181"/>
      <c r="J201" s="182">
        <f>ROUND(I201*H201,2)</f>
        <v>0</v>
      </c>
      <c r="K201" s="183"/>
      <c r="L201" s="40"/>
      <c r="M201" s="184" t="s">
        <v>19</v>
      </c>
      <c r="N201" s="185" t="s">
        <v>47</v>
      </c>
      <c r="O201" s="65"/>
      <c r="P201" s="186">
        <f>O201*H201</f>
        <v>0</v>
      </c>
      <c r="Q201" s="186">
        <v>0</v>
      </c>
      <c r="R201" s="186">
        <f>Q201*H201</f>
        <v>0</v>
      </c>
      <c r="S201" s="186">
        <v>0</v>
      </c>
      <c r="T201" s="18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8" t="s">
        <v>195</v>
      </c>
      <c r="AT201" s="188" t="s">
        <v>191</v>
      </c>
      <c r="AU201" s="188" t="s">
        <v>86</v>
      </c>
      <c r="AY201" s="18" t="s">
        <v>189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8" t="s">
        <v>84</v>
      </c>
      <c r="BK201" s="189">
        <f>ROUND(I201*H201,2)</f>
        <v>0</v>
      </c>
      <c r="BL201" s="18" t="s">
        <v>195</v>
      </c>
      <c r="BM201" s="188" t="s">
        <v>3097</v>
      </c>
    </row>
    <row r="202" spans="1:65" s="2" customFormat="1" ht="19.2">
      <c r="A202" s="35"/>
      <c r="B202" s="36"/>
      <c r="C202" s="37"/>
      <c r="D202" s="190" t="s">
        <v>197</v>
      </c>
      <c r="E202" s="37"/>
      <c r="F202" s="191" t="s">
        <v>2450</v>
      </c>
      <c r="G202" s="37"/>
      <c r="H202" s="37"/>
      <c r="I202" s="192"/>
      <c r="J202" s="37"/>
      <c r="K202" s="37"/>
      <c r="L202" s="40"/>
      <c r="M202" s="193"/>
      <c r="N202" s="194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197</v>
      </c>
      <c r="AU202" s="18" t="s">
        <v>86</v>
      </c>
    </row>
    <row r="203" spans="1:65" s="2" customFormat="1" ht="10.199999999999999">
      <c r="A203" s="35"/>
      <c r="B203" s="36"/>
      <c r="C203" s="37"/>
      <c r="D203" s="195" t="s">
        <v>199</v>
      </c>
      <c r="E203" s="37"/>
      <c r="F203" s="196" t="s">
        <v>3098</v>
      </c>
      <c r="G203" s="37"/>
      <c r="H203" s="37"/>
      <c r="I203" s="192"/>
      <c r="J203" s="37"/>
      <c r="K203" s="37"/>
      <c r="L203" s="40"/>
      <c r="M203" s="193"/>
      <c r="N203" s="194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199</v>
      </c>
      <c r="AU203" s="18" t="s">
        <v>86</v>
      </c>
    </row>
    <row r="204" spans="1:65" s="13" customFormat="1" ht="10.199999999999999">
      <c r="B204" s="197"/>
      <c r="C204" s="198"/>
      <c r="D204" s="190" t="s">
        <v>201</v>
      </c>
      <c r="E204" s="199" t="s">
        <v>19</v>
      </c>
      <c r="F204" s="200" t="s">
        <v>84</v>
      </c>
      <c r="G204" s="198"/>
      <c r="H204" s="201">
        <v>1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201</v>
      </c>
      <c r="AU204" s="207" t="s">
        <v>86</v>
      </c>
      <c r="AV204" s="13" t="s">
        <v>86</v>
      </c>
      <c r="AW204" s="13" t="s">
        <v>37</v>
      </c>
      <c r="AX204" s="13" t="s">
        <v>84</v>
      </c>
      <c r="AY204" s="207" t="s">
        <v>189</v>
      </c>
    </row>
    <row r="205" spans="1:65" s="2" customFormat="1" ht="24.15" customHeight="1">
      <c r="A205" s="35"/>
      <c r="B205" s="36"/>
      <c r="C205" s="176" t="s">
        <v>1293</v>
      </c>
      <c r="D205" s="176" t="s">
        <v>191</v>
      </c>
      <c r="E205" s="177" t="s">
        <v>440</v>
      </c>
      <c r="F205" s="178" t="s">
        <v>441</v>
      </c>
      <c r="G205" s="179" t="s">
        <v>194</v>
      </c>
      <c r="H205" s="180">
        <v>1</v>
      </c>
      <c r="I205" s="181"/>
      <c r="J205" s="182">
        <f>ROUND(I205*H205,2)</f>
        <v>0</v>
      </c>
      <c r="K205" s="183"/>
      <c r="L205" s="40"/>
      <c r="M205" s="184" t="s">
        <v>19</v>
      </c>
      <c r="N205" s="185" t="s">
        <v>47</v>
      </c>
      <c r="O205" s="65"/>
      <c r="P205" s="186">
        <f>O205*H205</f>
        <v>0</v>
      </c>
      <c r="Q205" s="186">
        <v>1.67E-3</v>
      </c>
      <c r="R205" s="186">
        <f>Q205*H205</f>
        <v>1.67E-3</v>
      </c>
      <c r="S205" s="186">
        <v>0</v>
      </c>
      <c r="T205" s="18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8" t="s">
        <v>195</v>
      </c>
      <c r="AT205" s="188" t="s">
        <v>191</v>
      </c>
      <c r="AU205" s="188" t="s">
        <v>86</v>
      </c>
      <c r="AY205" s="18" t="s">
        <v>189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8" t="s">
        <v>84</v>
      </c>
      <c r="BK205" s="189">
        <f>ROUND(I205*H205,2)</f>
        <v>0</v>
      </c>
      <c r="BL205" s="18" t="s">
        <v>195</v>
      </c>
      <c r="BM205" s="188" t="s">
        <v>3099</v>
      </c>
    </row>
    <row r="206" spans="1:65" s="2" customFormat="1" ht="28.8">
      <c r="A206" s="35"/>
      <c r="B206" s="36"/>
      <c r="C206" s="37"/>
      <c r="D206" s="190" t="s">
        <v>197</v>
      </c>
      <c r="E206" s="37"/>
      <c r="F206" s="191" t="s">
        <v>443</v>
      </c>
      <c r="G206" s="37"/>
      <c r="H206" s="37"/>
      <c r="I206" s="192"/>
      <c r="J206" s="37"/>
      <c r="K206" s="37"/>
      <c r="L206" s="40"/>
      <c r="M206" s="193"/>
      <c r="N206" s="194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197</v>
      </c>
      <c r="AU206" s="18" t="s">
        <v>86</v>
      </c>
    </row>
    <row r="207" spans="1:65" s="2" customFormat="1" ht="10.199999999999999">
      <c r="A207" s="35"/>
      <c r="B207" s="36"/>
      <c r="C207" s="37"/>
      <c r="D207" s="195" t="s">
        <v>199</v>
      </c>
      <c r="E207" s="37"/>
      <c r="F207" s="196" t="s">
        <v>3100</v>
      </c>
      <c r="G207" s="37"/>
      <c r="H207" s="37"/>
      <c r="I207" s="192"/>
      <c r="J207" s="37"/>
      <c r="K207" s="37"/>
      <c r="L207" s="40"/>
      <c r="M207" s="193"/>
      <c r="N207" s="194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199</v>
      </c>
      <c r="AU207" s="18" t="s">
        <v>86</v>
      </c>
    </row>
    <row r="208" spans="1:65" s="13" customFormat="1" ht="10.199999999999999">
      <c r="B208" s="197"/>
      <c r="C208" s="198"/>
      <c r="D208" s="190" t="s">
        <v>201</v>
      </c>
      <c r="E208" s="199" t="s">
        <v>19</v>
      </c>
      <c r="F208" s="200" t="s">
        <v>84</v>
      </c>
      <c r="G208" s="198"/>
      <c r="H208" s="201">
        <v>1</v>
      </c>
      <c r="I208" s="202"/>
      <c r="J208" s="198"/>
      <c r="K208" s="198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201</v>
      </c>
      <c r="AU208" s="207" t="s">
        <v>86</v>
      </c>
      <c r="AV208" s="13" t="s">
        <v>86</v>
      </c>
      <c r="AW208" s="13" t="s">
        <v>37</v>
      </c>
      <c r="AX208" s="13" t="s">
        <v>84</v>
      </c>
      <c r="AY208" s="207" t="s">
        <v>189</v>
      </c>
    </row>
    <row r="209" spans="1:65" s="2" customFormat="1" ht="24.15" customHeight="1">
      <c r="A209" s="35"/>
      <c r="B209" s="36"/>
      <c r="C209" s="208" t="s">
        <v>1300</v>
      </c>
      <c r="D209" s="208" t="s">
        <v>269</v>
      </c>
      <c r="E209" s="209" t="s">
        <v>3101</v>
      </c>
      <c r="F209" s="210" t="s">
        <v>3102</v>
      </c>
      <c r="G209" s="211" t="s">
        <v>194</v>
      </c>
      <c r="H209" s="212">
        <v>1</v>
      </c>
      <c r="I209" s="213"/>
      <c r="J209" s="214">
        <f>ROUND(I209*H209,2)</f>
        <v>0</v>
      </c>
      <c r="K209" s="215"/>
      <c r="L209" s="216"/>
      <c r="M209" s="217" t="s">
        <v>19</v>
      </c>
      <c r="N209" s="218" t="s">
        <v>47</v>
      </c>
      <c r="O209" s="65"/>
      <c r="P209" s="186">
        <f>O209*H209</f>
        <v>0</v>
      </c>
      <c r="Q209" s="186">
        <v>3.8E-3</v>
      </c>
      <c r="R209" s="186">
        <f>Q209*H209</f>
        <v>3.8E-3</v>
      </c>
      <c r="S209" s="186">
        <v>0</v>
      </c>
      <c r="T209" s="18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8" t="s">
        <v>226</v>
      </c>
      <c r="AT209" s="188" t="s">
        <v>269</v>
      </c>
      <c r="AU209" s="188" t="s">
        <v>86</v>
      </c>
      <c r="AY209" s="18" t="s">
        <v>189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8" t="s">
        <v>84</v>
      </c>
      <c r="BK209" s="189">
        <f>ROUND(I209*H209,2)</f>
        <v>0</v>
      </c>
      <c r="BL209" s="18" t="s">
        <v>195</v>
      </c>
      <c r="BM209" s="188" t="s">
        <v>3103</v>
      </c>
    </row>
    <row r="210" spans="1:65" s="2" customFormat="1" ht="10.199999999999999">
      <c r="A210" s="35"/>
      <c r="B210" s="36"/>
      <c r="C210" s="37"/>
      <c r="D210" s="190" t="s">
        <v>197</v>
      </c>
      <c r="E210" s="37"/>
      <c r="F210" s="191" t="s">
        <v>3102</v>
      </c>
      <c r="G210" s="37"/>
      <c r="H210" s="37"/>
      <c r="I210" s="192"/>
      <c r="J210" s="37"/>
      <c r="K210" s="37"/>
      <c r="L210" s="40"/>
      <c r="M210" s="193"/>
      <c r="N210" s="194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197</v>
      </c>
      <c r="AU210" s="18" t="s">
        <v>86</v>
      </c>
    </row>
    <row r="211" spans="1:65" s="2" customFormat="1" ht="24.15" customHeight="1">
      <c r="A211" s="35"/>
      <c r="B211" s="36"/>
      <c r="C211" s="176" t="s">
        <v>368</v>
      </c>
      <c r="D211" s="176" t="s">
        <v>191</v>
      </c>
      <c r="E211" s="177" t="s">
        <v>450</v>
      </c>
      <c r="F211" s="178" t="s">
        <v>451</v>
      </c>
      <c r="G211" s="179" t="s">
        <v>194</v>
      </c>
      <c r="H211" s="180">
        <v>2</v>
      </c>
      <c r="I211" s="181"/>
      <c r="J211" s="182">
        <f>ROUND(I211*H211,2)</f>
        <v>0</v>
      </c>
      <c r="K211" s="183"/>
      <c r="L211" s="40"/>
      <c r="M211" s="184" t="s">
        <v>19</v>
      </c>
      <c r="N211" s="185" t="s">
        <v>47</v>
      </c>
      <c r="O211" s="65"/>
      <c r="P211" s="186">
        <f>O211*H211</f>
        <v>0</v>
      </c>
      <c r="Q211" s="186">
        <v>1E-4</v>
      </c>
      <c r="R211" s="186">
        <f>Q211*H211</f>
        <v>2.0000000000000001E-4</v>
      </c>
      <c r="S211" s="186">
        <v>0</v>
      </c>
      <c r="T211" s="18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8" t="s">
        <v>195</v>
      </c>
      <c r="AT211" s="188" t="s">
        <v>191</v>
      </c>
      <c r="AU211" s="188" t="s">
        <v>86</v>
      </c>
      <c r="AY211" s="18" t="s">
        <v>189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8" t="s">
        <v>84</v>
      </c>
      <c r="BK211" s="189">
        <f>ROUND(I211*H211,2)</f>
        <v>0</v>
      </c>
      <c r="BL211" s="18" t="s">
        <v>195</v>
      </c>
      <c r="BM211" s="188" t="s">
        <v>3104</v>
      </c>
    </row>
    <row r="212" spans="1:65" s="2" customFormat="1" ht="38.4">
      <c r="A212" s="35"/>
      <c r="B212" s="36"/>
      <c r="C212" s="37"/>
      <c r="D212" s="190" t="s">
        <v>197</v>
      </c>
      <c r="E212" s="37"/>
      <c r="F212" s="191" t="s">
        <v>453</v>
      </c>
      <c r="G212" s="37"/>
      <c r="H212" s="37"/>
      <c r="I212" s="192"/>
      <c r="J212" s="37"/>
      <c r="K212" s="37"/>
      <c r="L212" s="40"/>
      <c r="M212" s="193"/>
      <c r="N212" s="194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197</v>
      </c>
      <c r="AU212" s="18" t="s">
        <v>86</v>
      </c>
    </row>
    <row r="213" spans="1:65" s="2" customFormat="1" ht="10.199999999999999">
      <c r="A213" s="35"/>
      <c r="B213" s="36"/>
      <c r="C213" s="37"/>
      <c r="D213" s="195" t="s">
        <v>199</v>
      </c>
      <c r="E213" s="37"/>
      <c r="F213" s="196" t="s">
        <v>454</v>
      </c>
      <c r="G213" s="37"/>
      <c r="H213" s="37"/>
      <c r="I213" s="192"/>
      <c r="J213" s="37"/>
      <c r="K213" s="37"/>
      <c r="L213" s="40"/>
      <c r="M213" s="193"/>
      <c r="N213" s="194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199</v>
      </c>
      <c r="AU213" s="18" t="s">
        <v>86</v>
      </c>
    </row>
    <row r="214" spans="1:65" s="13" customFormat="1" ht="10.199999999999999">
      <c r="B214" s="197"/>
      <c r="C214" s="198"/>
      <c r="D214" s="190" t="s">
        <v>201</v>
      </c>
      <c r="E214" s="199" t="s">
        <v>19</v>
      </c>
      <c r="F214" s="200" t="s">
        <v>86</v>
      </c>
      <c r="G214" s="198"/>
      <c r="H214" s="201">
        <v>2</v>
      </c>
      <c r="I214" s="202"/>
      <c r="J214" s="198"/>
      <c r="K214" s="198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201</v>
      </c>
      <c r="AU214" s="207" t="s">
        <v>86</v>
      </c>
      <c r="AV214" s="13" t="s">
        <v>86</v>
      </c>
      <c r="AW214" s="13" t="s">
        <v>37</v>
      </c>
      <c r="AX214" s="13" t="s">
        <v>84</v>
      </c>
      <c r="AY214" s="207" t="s">
        <v>189</v>
      </c>
    </row>
    <row r="215" spans="1:65" s="2" customFormat="1" ht="24.15" customHeight="1">
      <c r="A215" s="35"/>
      <c r="B215" s="36"/>
      <c r="C215" s="208" t="s">
        <v>374</v>
      </c>
      <c r="D215" s="208" t="s">
        <v>269</v>
      </c>
      <c r="E215" s="209" t="s">
        <v>456</v>
      </c>
      <c r="F215" s="210" t="s">
        <v>457</v>
      </c>
      <c r="G215" s="211" t="s">
        <v>194</v>
      </c>
      <c r="H215" s="212">
        <v>2</v>
      </c>
      <c r="I215" s="213"/>
      <c r="J215" s="214">
        <f>ROUND(I215*H215,2)</f>
        <v>0</v>
      </c>
      <c r="K215" s="215"/>
      <c r="L215" s="216"/>
      <c r="M215" s="217" t="s">
        <v>19</v>
      </c>
      <c r="N215" s="218" t="s">
        <v>47</v>
      </c>
      <c r="O215" s="65"/>
      <c r="P215" s="186">
        <f>O215*H215</f>
        <v>0</v>
      </c>
      <c r="Q215" s="186">
        <v>6.7000000000000002E-3</v>
      </c>
      <c r="R215" s="186">
        <f>Q215*H215</f>
        <v>1.34E-2</v>
      </c>
      <c r="S215" s="186">
        <v>0</v>
      </c>
      <c r="T215" s="18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8" t="s">
        <v>226</v>
      </c>
      <c r="AT215" s="188" t="s">
        <v>269</v>
      </c>
      <c r="AU215" s="188" t="s">
        <v>86</v>
      </c>
      <c r="AY215" s="18" t="s">
        <v>189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8" t="s">
        <v>84</v>
      </c>
      <c r="BK215" s="189">
        <f>ROUND(I215*H215,2)</f>
        <v>0</v>
      </c>
      <c r="BL215" s="18" t="s">
        <v>195</v>
      </c>
      <c r="BM215" s="188" t="s">
        <v>3105</v>
      </c>
    </row>
    <row r="216" spans="1:65" s="2" customFormat="1" ht="19.2">
      <c r="A216" s="35"/>
      <c r="B216" s="36"/>
      <c r="C216" s="37"/>
      <c r="D216" s="190" t="s">
        <v>197</v>
      </c>
      <c r="E216" s="37"/>
      <c r="F216" s="191" t="s">
        <v>457</v>
      </c>
      <c r="G216" s="37"/>
      <c r="H216" s="37"/>
      <c r="I216" s="192"/>
      <c r="J216" s="37"/>
      <c r="K216" s="37"/>
      <c r="L216" s="40"/>
      <c r="M216" s="193"/>
      <c r="N216" s="194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197</v>
      </c>
      <c r="AU216" s="18" t="s">
        <v>86</v>
      </c>
    </row>
    <row r="217" spans="1:65" s="13" customFormat="1" ht="10.199999999999999">
      <c r="B217" s="197"/>
      <c r="C217" s="198"/>
      <c r="D217" s="190" t="s">
        <v>201</v>
      </c>
      <c r="E217" s="199" t="s">
        <v>19</v>
      </c>
      <c r="F217" s="200" t="s">
        <v>86</v>
      </c>
      <c r="G217" s="198"/>
      <c r="H217" s="201">
        <v>2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201</v>
      </c>
      <c r="AU217" s="207" t="s">
        <v>86</v>
      </c>
      <c r="AV217" s="13" t="s">
        <v>86</v>
      </c>
      <c r="AW217" s="13" t="s">
        <v>37</v>
      </c>
      <c r="AX217" s="13" t="s">
        <v>84</v>
      </c>
      <c r="AY217" s="207" t="s">
        <v>189</v>
      </c>
    </row>
    <row r="218" spans="1:65" s="2" customFormat="1" ht="16.5" customHeight="1">
      <c r="A218" s="35"/>
      <c r="B218" s="36"/>
      <c r="C218" s="208" t="s">
        <v>380</v>
      </c>
      <c r="D218" s="208" t="s">
        <v>269</v>
      </c>
      <c r="E218" s="209" t="s">
        <v>3106</v>
      </c>
      <c r="F218" s="210" t="s">
        <v>3107</v>
      </c>
      <c r="G218" s="211" t="s">
        <v>194</v>
      </c>
      <c r="H218" s="212">
        <v>2</v>
      </c>
      <c r="I218" s="213"/>
      <c r="J218" s="214">
        <f>ROUND(I218*H218,2)</f>
        <v>0</v>
      </c>
      <c r="K218" s="215"/>
      <c r="L218" s="216"/>
      <c r="M218" s="217" t="s">
        <v>19</v>
      </c>
      <c r="N218" s="218" t="s">
        <v>47</v>
      </c>
      <c r="O218" s="65"/>
      <c r="P218" s="186">
        <f>O218*H218</f>
        <v>0</v>
      </c>
      <c r="Q218" s="186">
        <v>1E-4</v>
      </c>
      <c r="R218" s="186">
        <f>Q218*H218</f>
        <v>2.0000000000000001E-4</v>
      </c>
      <c r="S218" s="186">
        <v>0</v>
      </c>
      <c r="T218" s="18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8" t="s">
        <v>226</v>
      </c>
      <c r="AT218" s="188" t="s">
        <v>269</v>
      </c>
      <c r="AU218" s="188" t="s">
        <v>86</v>
      </c>
      <c r="AY218" s="18" t="s">
        <v>189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18" t="s">
        <v>84</v>
      </c>
      <c r="BK218" s="189">
        <f>ROUND(I218*H218,2)</f>
        <v>0</v>
      </c>
      <c r="BL218" s="18" t="s">
        <v>195</v>
      </c>
      <c r="BM218" s="188" t="s">
        <v>3108</v>
      </c>
    </row>
    <row r="219" spans="1:65" s="2" customFormat="1" ht="10.199999999999999">
      <c r="A219" s="35"/>
      <c r="B219" s="36"/>
      <c r="C219" s="37"/>
      <c r="D219" s="190" t="s">
        <v>197</v>
      </c>
      <c r="E219" s="37"/>
      <c r="F219" s="191" t="s">
        <v>3107</v>
      </c>
      <c r="G219" s="37"/>
      <c r="H219" s="37"/>
      <c r="I219" s="192"/>
      <c r="J219" s="37"/>
      <c r="K219" s="37"/>
      <c r="L219" s="40"/>
      <c r="M219" s="193"/>
      <c r="N219" s="194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197</v>
      </c>
      <c r="AU219" s="18" t="s">
        <v>86</v>
      </c>
    </row>
    <row r="220" spans="1:65" s="2" customFormat="1" ht="24.15" customHeight="1">
      <c r="A220" s="35"/>
      <c r="B220" s="36"/>
      <c r="C220" s="176" t="s">
        <v>386</v>
      </c>
      <c r="D220" s="176" t="s">
        <v>191</v>
      </c>
      <c r="E220" s="177" t="s">
        <v>460</v>
      </c>
      <c r="F220" s="178" t="s">
        <v>461</v>
      </c>
      <c r="G220" s="179" t="s">
        <v>194</v>
      </c>
      <c r="H220" s="180">
        <v>1</v>
      </c>
      <c r="I220" s="181"/>
      <c r="J220" s="182">
        <f>ROUND(I220*H220,2)</f>
        <v>0</v>
      </c>
      <c r="K220" s="183"/>
      <c r="L220" s="40"/>
      <c r="M220" s="184" t="s">
        <v>19</v>
      </c>
      <c r="N220" s="185" t="s">
        <v>47</v>
      </c>
      <c r="O220" s="65"/>
      <c r="P220" s="186">
        <f>O220*H220</f>
        <v>0</v>
      </c>
      <c r="Q220" s="186">
        <v>1.67E-3</v>
      </c>
      <c r="R220" s="186">
        <f>Q220*H220</f>
        <v>1.67E-3</v>
      </c>
      <c r="S220" s="186">
        <v>0</v>
      </c>
      <c r="T220" s="18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8" t="s">
        <v>195</v>
      </c>
      <c r="AT220" s="188" t="s">
        <v>191</v>
      </c>
      <c r="AU220" s="188" t="s">
        <v>86</v>
      </c>
      <c r="AY220" s="18" t="s">
        <v>189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8" t="s">
        <v>84</v>
      </c>
      <c r="BK220" s="189">
        <f>ROUND(I220*H220,2)</f>
        <v>0</v>
      </c>
      <c r="BL220" s="18" t="s">
        <v>195</v>
      </c>
      <c r="BM220" s="188" t="s">
        <v>3109</v>
      </c>
    </row>
    <row r="221" spans="1:65" s="2" customFormat="1" ht="28.8">
      <c r="A221" s="35"/>
      <c r="B221" s="36"/>
      <c r="C221" s="37"/>
      <c r="D221" s="190" t="s">
        <v>197</v>
      </c>
      <c r="E221" s="37"/>
      <c r="F221" s="191" t="s">
        <v>463</v>
      </c>
      <c r="G221" s="37"/>
      <c r="H221" s="37"/>
      <c r="I221" s="192"/>
      <c r="J221" s="37"/>
      <c r="K221" s="37"/>
      <c r="L221" s="40"/>
      <c r="M221" s="193"/>
      <c r="N221" s="194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197</v>
      </c>
      <c r="AU221" s="18" t="s">
        <v>86</v>
      </c>
    </row>
    <row r="222" spans="1:65" s="2" customFormat="1" ht="10.199999999999999">
      <c r="A222" s="35"/>
      <c r="B222" s="36"/>
      <c r="C222" s="37"/>
      <c r="D222" s="195" t="s">
        <v>199</v>
      </c>
      <c r="E222" s="37"/>
      <c r="F222" s="196" t="s">
        <v>3110</v>
      </c>
      <c r="G222" s="37"/>
      <c r="H222" s="37"/>
      <c r="I222" s="192"/>
      <c r="J222" s="37"/>
      <c r="K222" s="37"/>
      <c r="L222" s="40"/>
      <c r="M222" s="193"/>
      <c r="N222" s="194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199</v>
      </c>
      <c r="AU222" s="18" t="s">
        <v>86</v>
      </c>
    </row>
    <row r="223" spans="1:65" s="13" customFormat="1" ht="10.199999999999999">
      <c r="B223" s="197"/>
      <c r="C223" s="198"/>
      <c r="D223" s="190" t="s">
        <v>201</v>
      </c>
      <c r="E223" s="199" t="s">
        <v>19</v>
      </c>
      <c r="F223" s="200" t="s">
        <v>84</v>
      </c>
      <c r="G223" s="198"/>
      <c r="H223" s="201">
        <v>1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201</v>
      </c>
      <c r="AU223" s="207" t="s">
        <v>86</v>
      </c>
      <c r="AV223" s="13" t="s">
        <v>86</v>
      </c>
      <c r="AW223" s="13" t="s">
        <v>37</v>
      </c>
      <c r="AX223" s="13" t="s">
        <v>84</v>
      </c>
      <c r="AY223" s="207" t="s">
        <v>189</v>
      </c>
    </row>
    <row r="224" spans="1:65" s="2" customFormat="1" ht="24.15" customHeight="1">
      <c r="A224" s="35"/>
      <c r="B224" s="36"/>
      <c r="C224" s="208" t="s">
        <v>393</v>
      </c>
      <c r="D224" s="208" t="s">
        <v>269</v>
      </c>
      <c r="E224" s="209" t="s">
        <v>3111</v>
      </c>
      <c r="F224" s="210" t="s">
        <v>3112</v>
      </c>
      <c r="G224" s="211" t="s">
        <v>194</v>
      </c>
      <c r="H224" s="212">
        <v>1</v>
      </c>
      <c r="I224" s="213"/>
      <c r="J224" s="214">
        <f>ROUND(I224*H224,2)</f>
        <v>0</v>
      </c>
      <c r="K224" s="215"/>
      <c r="L224" s="216"/>
      <c r="M224" s="217" t="s">
        <v>19</v>
      </c>
      <c r="N224" s="218" t="s">
        <v>47</v>
      </c>
      <c r="O224" s="65"/>
      <c r="P224" s="186">
        <f>O224*H224</f>
        <v>0</v>
      </c>
      <c r="Q224" s="186">
        <v>9.4999999999999998E-3</v>
      </c>
      <c r="R224" s="186">
        <f>Q224*H224</f>
        <v>9.4999999999999998E-3</v>
      </c>
      <c r="S224" s="186">
        <v>0</v>
      </c>
      <c r="T224" s="18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8" t="s">
        <v>226</v>
      </c>
      <c r="AT224" s="188" t="s">
        <v>269</v>
      </c>
      <c r="AU224" s="188" t="s">
        <v>86</v>
      </c>
      <c r="AY224" s="18" t="s">
        <v>189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8" t="s">
        <v>84</v>
      </c>
      <c r="BK224" s="189">
        <f>ROUND(I224*H224,2)</f>
        <v>0</v>
      </c>
      <c r="BL224" s="18" t="s">
        <v>195</v>
      </c>
      <c r="BM224" s="188" t="s">
        <v>3113</v>
      </c>
    </row>
    <row r="225" spans="1:65" s="2" customFormat="1" ht="19.2">
      <c r="A225" s="35"/>
      <c r="B225" s="36"/>
      <c r="C225" s="37"/>
      <c r="D225" s="190" t="s">
        <v>197</v>
      </c>
      <c r="E225" s="37"/>
      <c r="F225" s="191" t="s">
        <v>3112</v>
      </c>
      <c r="G225" s="37"/>
      <c r="H225" s="37"/>
      <c r="I225" s="192"/>
      <c r="J225" s="37"/>
      <c r="K225" s="37"/>
      <c r="L225" s="40"/>
      <c r="M225" s="193"/>
      <c r="N225" s="194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197</v>
      </c>
      <c r="AU225" s="18" t="s">
        <v>86</v>
      </c>
    </row>
    <row r="226" spans="1:65" s="2" customFormat="1" ht="24.15" customHeight="1">
      <c r="A226" s="35"/>
      <c r="B226" s="36"/>
      <c r="C226" s="176" t="s">
        <v>400</v>
      </c>
      <c r="D226" s="176" t="s">
        <v>191</v>
      </c>
      <c r="E226" s="177" t="s">
        <v>1408</v>
      </c>
      <c r="F226" s="178" t="s">
        <v>1409</v>
      </c>
      <c r="G226" s="179" t="s">
        <v>194</v>
      </c>
      <c r="H226" s="180">
        <v>4</v>
      </c>
      <c r="I226" s="181"/>
      <c r="J226" s="182">
        <f>ROUND(I226*H226,2)</f>
        <v>0</v>
      </c>
      <c r="K226" s="183"/>
      <c r="L226" s="40"/>
      <c r="M226" s="184" t="s">
        <v>19</v>
      </c>
      <c r="N226" s="185" t="s">
        <v>47</v>
      </c>
      <c r="O226" s="65"/>
      <c r="P226" s="186">
        <f>O226*H226</f>
        <v>0</v>
      </c>
      <c r="Q226" s="186">
        <v>1E-4</v>
      </c>
      <c r="R226" s="186">
        <f>Q226*H226</f>
        <v>4.0000000000000002E-4</v>
      </c>
      <c r="S226" s="186">
        <v>0</v>
      </c>
      <c r="T226" s="18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8" t="s">
        <v>195</v>
      </c>
      <c r="AT226" s="188" t="s">
        <v>191</v>
      </c>
      <c r="AU226" s="188" t="s">
        <v>86</v>
      </c>
      <c r="AY226" s="18" t="s">
        <v>189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8" t="s">
        <v>84</v>
      </c>
      <c r="BK226" s="189">
        <f>ROUND(I226*H226,2)</f>
        <v>0</v>
      </c>
      <c r="BL226" s="18" t="s">
        <v>195</v>
      </c>
      <c r="BM226" s="188" t="s">
        <v>3114</v>
      </c>
    </row>
    <row r="227" spans="1:65" s="2" customFormat="1" ht="38.4">
      <c r="A227" s="35"/>
      <c r="B227" s="36"/>
      <c r="C227" s="37"/>
      <c r="D227" s="190" t="s">
        <v>197</v>
      </c>
      <c r="E227" s="37"/>
      <c r="F227" s="191" t="s">
        <v>1411</v>
      </c>
      <c r="G227" s="37"/>
      <c r="H227" s="37"/>
      <c r="I227" s="192"/>
      <c r="J227" s="37"/>
      <c r="K227" s="37"/>
      <c r="L227" s="40"/>
      <c r="M227" s="193"/>
      <c r="N227" s="194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197</v>
      </c>
      <c r="AU227" s="18" t="s">
        <v>86</v>
      </c>
    </row>
    <row r="228" spans="1:65" s="2" customFormat="1" ht="10.199999999999999">
      <c r="A228" s="35"/>
      <c r="B228" s="36"/>
      <c r="C228" s="37"/>
      <c r="D228" s="195" t="s">
        <v>199</v>
      </c>
      <c r="E228" s="37"/>
      <c r="F228" s="196" t="s">
        <v>1412</v>
      </c>
      <c r="G228" s="37"/>
      <c r="H228" s="37"/>
      <c r="I228" s="192"/>
      <c r="J228" s="37"/>
      <c r="K228" s="37"/>
      <c r="L228" s="40"/>
      <c r="M228" s="193"/>
      <c r="N228" s="194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199</v>
      </c>
      <c r="AU228" s="18" t="s">
        <v>86</v>
      </c>
    </row>
    <row r="229" spans="1:65" s="13" customFormat="1" ht="10.199999999999999">
      <c r="B229" s="197"/>
      <c r="C229" s="198"/>
      <c r="D229" s="190" t="s">
        <v>201</v>
      </c>
      <c r="E229" s="199" t="s">
        <v>19</v>
      </c>
      <c r="F229" s="200" t="s">
        <v>3115</v>
      </c>
      <c r="G229" s="198"/>
      <c r="H229" s="201">
        <v>4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201</v>
      </c>
      <c r="AU229" s="207" t="s">
        <v>86</v>
      </c>
      <c r="AV229" s="13" t="s">
        <v>86</v>
      </c>
      <c r="AW229" s="13" t="s">
        <v>37</v>
      </c>
      <c r="AX229" s="13" t="s">
        <v>84</v>
      </c>
      <c r="AY229" s="207" t="s">
        <v>189</v>
      </c>
    </row>
    <row r="230" spans="1:65" s="2" customFormat="1" ht="24.15" customHeight="1">
      <c r="A230" s="35"/>
      <c r="B230" s="36"/>
      <c r="C230" s="208" t="s">
        <v>407</v>
      </c>
      <c r="D230" s="208" t="s">
        <v>269</v>
      </c>
      <c r="E230" s="209" t="s">
        <v>1413</v>
      </c>
      <c r="F230" s="210" t="s">
        <v>1414</v>
      </c>
      <c r="G230" s="211" t="s">
        <v>194</v>
      </c>
      <c r="H230" s="212">
        <v>4</v>
      </c>
      <c r="I230" s="213"/>
      <c r="J230" s="214">
        <f>ROUND(I230*H230,2)</f>
        <v>0</v>
      </c>
      <c r="K230" s="215"/>
      <c r="L230" s="216"/>
      <c r="M230" s="217" t="s">
        <v>19</v>
      </c>
      <c r="N230" s="218" t="s">
        <v>47</v>
      </c>
      <c r="O230" s="65"/>
      <c r="P230" s="186">
        <f>O230*H230</f>
        <v>0</v>
      </c>
      <c r="Q230" s="186">
        <v>1.0999999999999999E-2</v>
      </c>
      <c r="R230" s="186">
        <f>Q230*H230</f>
        <v>4.3999999999999997E-2</v>
      </c>
      <c r="S230" s="186">
        <v>0</v>
      </c>
      <c r="T230" s="18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8" t="s">
        <v>226</v>
      </c>
      <c r="AT230" s="188" t="s">
        <v>269</v>
      </c>
      <c r="AU230" s="188" t="s">
        <v>86</v>
      </c>
      <c r="AY230" s="18" t="s">
        <v>189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8" t="s">
        <v>84</v>
      </c>
      <c r="BK230" s="189">
        <f>ROUND(I230*H230,2)</f>
        <v>0</v>
      </c>
      <c r="BL230" s="18" t="s">
        <v>195</v>
      </c>
      <c r="BM230" s="188" t="s">
        <v>3116</v>
      </c>
    </row>
    <row r="231" spans="1:65" s="2" customFormat="1" ht="19.2">
      <c r="A231" s="35"/>
      <c r="B231" s="36"/>
      <c r="C231" s="37"/>
      <c r="D231" s="190" t="s">
        <v>197</v>
      </c>
      <c r="E231" s="37"/>
      <c r="F231" s="191" t="s">
        <v>1414</v>
      </c>
      <c r="G231" s="37"/>
      <c r="H231" s="37"/>
      <c r="I231" s="192"/>
      <c r="J231" s="37"/>
      <c r="K231" s="37"/>
      <c r="L231" s="40"/>
      <c r="M231" s="193"/>
      <c r="N231" s="194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197</v>
      </c>
      <c r="AU231" s="18" t="s">
        <v>86</v>
      </c>
    </row>
    <row r="232" spans="1:65" s="2" customFormat="1" ht="16.5" customHeight="1">
      <c r="A232" s="35"/>
      <c r="B232" s="36"/>
      <c r="C232" s="208" t="s">
        <v>414</v>
      </c>
      <c r="D232" s="208" t="s">
        <v>269</v>
      </c>
      <c r="E232" s="209" t="s">
        <v>2518</v>
      </c>
      <c r="F232" s="210" t="s">
        <v>2519</v>
      </c>
      <c r="G232" s="211" t="s">
        <v>194</v>
      </c>
      <c r="H232" s="212">
        <v>4</v>
      </c>
      <c r="I232" s="213"/>
      <c r="J232" s="214">
        <f>ROUND(I232*H232,2)</f>
        <v>0</v>
      </c>
      <c r="K232" s="215"/>
      <c r="L232" s="216"/>
      <c r="M232" s="217" t="s">
        <v>19</v>
      </c>
      <c r="N232" s="218" t="s">
        <v>47</v>
      </c>
      <c r="O232" s="65"/>
      <c r="P232" s="186">
        <f>O232*H232</f>
        <v>0</v>
      </c>
      <c r="Q232" s="186">
        <v>2.0000000000000001E-4</v>
      </c>
      <c r="R232" s="186">
        <f>Q232*H232</f>
        <v>8.0000000000000004E-4</v>
      </c>
      <c r="S232" s="186">
        <v>0</v>
      </c>
      <c r="T232" s="18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8" t="s">
        <v>226</v>
      </c>
      <c r="AT232" s="188" t="s">
        <v>269</v>
      </c>
      <c r="AU232" s="188" t="s">
        <v>86</v>
      </c>
      <c r="AY232" s="18" t="s">
        <v>189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8" t="s">
        <v>84</v>
      </c>
      <c r="BK232" s="189">
        <f>ROUND(I232*H232,2)</f>
        <v>0</v>
      </c>
      <c r="BL232" s="18" t="s">
        <v>195</v>
      </c>
      <c r="BM232" s="188" t="s">
        <v>3117</v>
      </c>
    </row>
    <row r="233" spans="1:65" s="2" customFormat="1" ht="10.199999999999999">
      <c r="A233" s="35"/>
      <c r="B233" s="36"/>
      <c r="C233" s="37"/>
      <c r="D233" s="190" t="s">
        <v>197</v>
      </c>
      <c r="E233" s="37"/>
      <c r="F233" s="191" t="s">
        <v>2519</v>
      </c>
      <c r="G233" s="37"/>
      <c r="H233" s="37"/>
      <c r="I233" s="192"/>
      <c r="J233" s="37"/>
      <c r="K233" s="37"/>
      <c r="L233" s="40"/>
      <c r="M233" s="193"/>
      <c r="N233" s="194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197</v>
      </c>
      <c r="AU233" s="18" t="s">
        <v>86</v>
      </c>
    </row>
    <row r="234" spans="1:65" s="2" customFormat="1" ht="24.15" customHeight="1">
      <c r="A234" s="35"/>
      <c r="B234" s="36"/>
      <c r="C234" s="176" t="s">
        <v>422</v>
      </c>
      <c r="D234" s="176" t="s">
        <v>191</v>
      </c>
      <c r="E234" s="177" t="s">
        <v>3118</v>
      </c>
      <c r="F234" s="178" t="s">
        <v>3119</v>
      </c>
      <c r="G234" s="179" t="s">
        <v>194</v>
      </c>
      <c r="H234" s="180">
        <v>1</v>
      </c>
      <c r="I234" s="181"/>
      <c r="J234" s="182">
        <f>ROUND(I234*H234,2)</f>
        <v>0</v>
      </c>
      <c r="K234" s="183"/>
      <c r="L234" s="40"/>
      <c r="M234" s="184" t="s">
        <v>19</v>
      </c>
      <c r="N234" s="185" t="s">
        <v>47</v>
      </c>
      <c r="O234" s="65"/>
      <c r="P234" s="186">
        <f>O234*H234</f>
        <v>0</v>
      </c>
      <c r="Q234" s="186">
        <v>3.6600000000000001E-3</v>
      </c>
      <c r="R234" s="186">
        <f>Q234*H234</f>
        <v>3.6600000000000001E-3</v>
      </c>
      <c r="S234" s="186">
        <v>0</v>
      </c>
      <c r="T234" s="18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8" t="s">
        <v>195</v>
      </c>
      <c r="AT234" s="188" t="s">
        <v>191</v>
      </c>
      <c r="AU234" s="188" t="s">
        <v>86</v>
      </c>
      <c r="AY234" s="18" t="s">
        <v>189</v>
      </c>
      <c r="BE234" s="189">
        <f>IF(N234="základní",J234,0)</f>
        <v>0</v>
      </c>
      <c r="BF234" s="189">
        <f>IF(N234="snížená",J234,0)</f>
        <v>0</v>
      </c>
      <c r="BG234" s="189">
        <f>IF(N234="zákl. přenesená",J234,0)</f>
        <v>0</v>
      </c>
      <c r="BH234" s="189">
        <f>IF(N234="sníž. přenesená",J234,0)</f>
        <v>0</v>
      </c>
      <c r="BI234" s="189">
        <f>IF(N234="nulová",J234,0)</f>
        <v>0</v>
      </c>
      <c r="BJ234" s="18" t="s">
        <v>84</v>
      </c>
      <c r="BK234" s="189">
        <f>ROUND(I234*H234,2)</f>
        <v>0</v>
      </c>
      <c r="BL234" s="18" t="s">
        <v>195</v>
      </c>
      <c r="BM234" s="188" t="s">
        <v>3120</v>
      </c>
    </row>
    <row r="235" spans="1:65" s="2" customFormat="1" ht="28.8">
      <c r="A235" s="35"/>
      <c r="B235" s="36"/>
      <c r="C235" s="37"/>
      <c r="D235" s="190" t="s">
        <v>197</v>
      </c>
      <c r="E235" s="37"/>
      <c r="F235" s="191" t="s">
        <v>3121</v>
      </c>
      <c r="G235" s="37"/>
      <c r="H235" s="37"/>
      <c r="I235" s="192"/>
      <c r="J235" s="37"/>
      <c r="K235" s="37"/>
      <c r="L235" s="40"/>
      <c r="M235" s="193"/>
      <c r="N235" s="194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197</v>
      </c>
      <c r="AU235" s="18" t="s">
        <v>86</v>
      </c>
    </row>
    <row r="236" spans="1:65" s="2" customFormat="1" ht="10.199999999999999">
      <c r="A236" s="35"/>
      <c r="B236" s="36"/>
      <c r="C236" s="37"/>
      <c r="D236" s="195" t="s">
        <v>199</v>
      </c>
      <c r="E236" s="37"/>
      <c r="F236" s="196" t="s">
        <v>3122</v>
      </c>
      <c r="G236" s="37"/>
      <c r="H236" s="37"/>
      <c r="I236" s="192"/>
      <c r="J236" s="37"/>
      <c r="K236" s="37"/>
      <c r="L236" s="40"/>
      <c r="M236" s="193"/>
      <c r="N236" s="194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199</v>
      </c>
      <c r="AU236" s="18" t="s">
        <v>86</v>
      </c>
    </row>
    <row r="237" spans="1:65" s="13" customFormat="1" ht="10.199999999999999">
      <c r="B237" s="197"/>
      <c r="C237" s="198"/>
      <c r="D237" s="190" t="s">
        <v>201</v>
      </c>
      <c r="E237" s="199" t="s">
        <v>19</v>
      </c>
      <c r="F237" s="200" t="s">
        <v>84</v>
      </c>
      <c r="G237" s="198"/>
      <c r="H237" s="201">
        <v>1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201</v>
      </c>
      <c r="AU237" s="207" t="s">
        <v>86</v>
      </c>
      <c r="AV237" s="13" t="s">
        <v>86</v>
      </c>
      <c r="AW237" s="13" t="s">
        <v>37</v>
      </c>
      <c r="AX237" s="13" t="s">
        <v>84</v>
      </c>
      <c r="AY237" s="207" t="s">
        <v>189</v>
      </c>
    </row>
    <row r="238" spans="1:65" s="2" customFormat="1" ht="33" customHeight="1">
      <c r="A238" s="35"/>
      <c r="B238" s="36"/>
      <c r="C238" s="208" t="s">
        <v>428</v>
      </c>
      <c r="D238" s="208" t="s">
        <v>269</v>
      </c>
      <c r="E238" s="209" t="s">
        <v>3123</v>
      </c>
      <c r="F238" s="210" t="s">
        <v>3124</v>
      </c>
      <c r="G238" s="211" t="s">
        <v>194</v>
      </c>
      <c r="H238" s="212">
        <v>1</v>
      </c>
      <c r="I238" s="213"/>
      <c r="J238" s="214">
        <f>ROUND(I238*H238,2)</f>
        <v>0</v>
      </c>
      <c r="K238" s="215"/>
      <c r="L238" s="216"/>
      <c r="M238" s="217" t="s">
        <v>19</v>
      </c>
      <c r="N238" s="218" t="s">
        <v>47</v>
      </c>
      <c r="O238" s="65"/>
      <c r="P238" s="186">
        <f>O238*H238</f>
        <v>0</v>
      </c>
      <c r="Q238" s="186">
        <v>2.76E-2</v>
      </c>
      <c r="R238" s="186">
        <f>Q238*H238</f>
        <v>2.76E-2</v>
      </c>
      <c r="S238" s="186">
        <v>0</v>
      </c>
      <c r="T238" s="18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8" t="s">
        <v>226</v>
      </c>
      <c r="AT238" s="188" t="s">
        <v>269</v>
      </c>
      <c r="AU238" s="188" t="s">
        <v>86</v>
      </c>
      <c r="AY238" s="18" t="s">
        <v>189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8" t="s">
        <v>84</v>
      </c>
      <c r="BK238" s="189">
        <f>ROUND(I238*H238,2)</f>
        <v>0</v>
      </c>
      <c r="BL238" s="18" t="s">
        <v>195</v>
      </c>
      <c r="BM238" s="188" t="s">
        <v>3125</v>
      </c>
    </row>
    <row r="239" spans="1:65" s="2" customFormat="1" ht="19.2">
      <c r="A239" s="35"/>
      <c r="B239" s="36"/>
      <c r="C239" s="37"/>
      <c r="D239" s="190" t="s">
        <v>197</v>
      </c>
      <c r="E239" s="37"/>
      <c r="F239" s="191" t="s">
        <v>3124</v>
      </c>
      <c r="G239" s="37"/>
      <c r="H239" s="37"/>
      <c r="I239" s="192"/>
      <c r="J239" s="37"/>
      <c r="K239" s="37"/>
      <c r="L239" s="40"/>
      <c r="M239" s="193"/>
      <c r="N239" s="194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197</v>
      </c>
      <c r="AU239" s="18" t="s">
        <v>86</v>
      </c>
    </row>
    <row r="240" spans="1:65" s="2" customFormat="1" ht="24.15" customHeight="1">
      <c r="A240" s="35"/>
      <c r="B240" s="36"/>
      <c r="C240" s="176" t="s">
        <v>434</v>
      </c>
      <c r="D240" s="176" t="s">
        <v>191</v>
      </c>
      <c r="E240" s="177" t="s">
        <v>3126</v>
      </c>
      <c r="F240" s="178" t="s">
        <v>3127</v>
      </c>
      <c r="G240" s="179" t="s">
        <v>210</v>
      </c>
      <c r="H240" s="180">
        <v>6</v>
      </c>
      <c r="I240" s="181"/>
      <c r="J240" s="182">
        <f>ROUND(I240*H240,2)</f>
        <v>0</v>
      </c>
      <c r="K240" s="183"/>
      <c r="L240" s="40"/>
      <c r="M240" s="184" t="s">
        <v>19</v>
      </c>
      <c r="N240" s="185" t="s">
        <v>47</v>
      </c>
      <c r="O240" s="65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8" t="s">
        <v>195</v>
      </c>
      <c r="AT240" s="188" t="s">
        <v>191</v>
      </c>
      <c r="AU240" s="188" t="s">
        <v>86</v>
      </c>
      <c r="AY240" s="18" t="s">
        <v>189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8" t="s">
        <v>84</v>
      </c>
      <c r="BK240" s="189">
        <f>ROUND(I240*H240,2)</f>
        <v>0</v>
      </c>
      <c r="BL240" s="18" t="s">
        <v>195</v>
      </c>
      <c r="BM240" s="188" t="s">
        <v>3128</v>
      </c>
    </row>
    <row r="241" spans="1:65" s="2" customFormat="1" ht="28.8">
      <c r="A241" s="35"/>
      <c r="B241" s="36"/>
      <c r="C241" s="37"/>
      <c r="D241" s="190" t="s">
        <v>197</v>
      </c>
      <c r="E241" s="37"/>
      <c r="F241" s="191" t="s">
        <v>3129</v>
      </c>
      <c r="G241" s="37"/>
      <c r="H241" s="37"/>
      <c r="I241" s="192"/>
      <c r="J241" s="37"/>
      <c r="K241" s="37"/>
      <c r="L241" s="40"/>
      <c r="M241" s="193"/>
      <c r="N241" s="194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197</v>
      </c>
      <c r="AU241" s="18" t="s">
        <v>86</v>
      </c>
    </row>
    <row r="242" spans="1:65" s="2" customFormat="1" ht="10.199999999999999">
      <c r="A242" s="35"/>
      <c r="B242" s="36"/>
      <c r="C242" s="37"/>
      <c r="D242" s="195" t="s">
        <v>199</v>
      </c>
      <c r="E242" s="37"/>
      <c r="F242" s="196" t="s">
        <v>3130</v>
      </c>
      <c r="G242" s="37"/>
      <c r="H242" s="37"/>
      <c r="I242" s="192"/>
      <c r="J242" s="37"/>
      <c r="K242" s="37"/>
      <c r="L242" s="40"/>
      <c r="M242" s="193"/>
      <c r="N242" s="194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199</v>
      </c>
      <c r="AU242" s="18" t="s">
        <v>86</v>
      </c>
    </row>
    <row r="243" spans="1:65" s="2" customFormat="1" ht="24.15" customHeight="1">
      <c r="A243" s="35"/>
      <c r="B243" s="36"/>
      <c r="C243" s="208" t="s">
        <v>439</v>
      </c>
      <c r="D243" s="208" t="s">
        <v>269</v>
      </c>
      <c r="E243" s="209" t="s">
        <v>3131</v>
      </c>
      <c r="F243" s="210" t="s">
        <v>3132</v>
      </c>
      <c r="G243" s="211" t="s">
        <v>210</v>
      </c>
      <c r="H243" s="212">
        <v>6.09</v>
      </c>
      <c r="I243" s="213"/>
      <c r="J243" s="214">
        <f>ROUND(I243*H243,2)</f>
        <v>0</v>
      </c>
      <c r="K243" s="215"/>
      <c r="L243" s="216"/>
      <c r="M243" s="217" t="s">
        <v>19</v>
      </c>
      <c r="N243" s="218" t="s">
        <v>47</v>
      </c>
      <c r="O243" s="65"/>
      <c r="P243" s="186">
        <f>O243*H243</f>
        <v>0</v>
      </c>
      <c r="Q243" s="186">
        <v>2.7E-4</v>
      </c>
      <c r="R243" s="186">
        <f>Q243*H243</f>
        <v>1.6443E-3</v>
      </c>
      <c r="S243" s="186">
        <v>0</v>
      </c>
      <c r="T243" s="18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8" t="s">
        <v>226</v>
      </c>
      <c r="AT243" s="188" t="s">
        <v>269</v>
      </c>
      <c r="AU243" s="188" t="s">
        <v>86</v>
      </c>
      <c r="AY243" s="18" t="s">
        <v>189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8" t="s">
        <v>84</v>
      </c>
      <c r="BK243" s="189">
        <f>ROUND(I243*H243,2)</f>
        <v>0</v>
      </c>
      <c r="BL243" s="18" t="s">
        <v>195</v>
      </c>
      <c r="BM243" s="188" t="s">
        <v>3133</v>
      </c>
    </row>
    <row r="244" spans="1:65" s="2" customFormat="1" ht="19.2">
      <c r="A244" s="35"/>
      <c r="B244" s="36"/>
      <c r="C244" s="37"/>
      <c r="D244" s="190" t="s">
        <v>197</v>
      </c>
      <c r="E244" s="37"/>
      <c r="F244" s="191" t="s">
        <v>3132</v>
      </c>
      <c r="G244" s="37"/>
      <c r="H244" s="37"/>
      <c r="I244" s="192"/>
      <c r="J244" s="37"/>
      <c r="K244" s="37"/>
      <c r="L244" s="40"/>
      <c r="M244" s="193"/>
      <c r="N244" s="194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197</v>
      </c>
      <c r="AU244" s="18" t="s">
        <v>86</v>
      </c>
    </row>
    <row r="245" spans="1:65" s="13" customFormat="1" ht="10.199999999999999">
      <c r="B245" s="197"/>
      <c r="C245" s="198"/>
      <c r="D245" s="190" t="s">
        <v>201</v>
      </c>
      <c r="E245" s="199" t="s">
        <v>19</v>
      </c>
      <c r="F245" s="200" t="s">
        <v>227</v>
      </c>
      <c r="G245" s="198"/>
      <c r="H245" s="201">
        <v>6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201</v>
      </c>
      <c r="AU245" s="207" t="s">
        <v>86</v>
      </c>
      <c r="AV245" s="13" t="s">
        <v>86</v>
      </c>
      <c r="AW245" s="13" t="s">
        <v>37</v>
      </c>
      <c r="AX245" s="13" t="s">
        <v>84</v>
      </c>
      <c r="AY245" s="207" t="s">
        <v>189</v>
      </c>
    </row>
    <row r="246" spans="1:65" s="13" customFormat="1" ht="10.199999999999999">
      <c r="B246" s="197"/>
      <c r="C246" s="198"/>
      <c r="D246" s="190" t="s">
        <v>201</v>
      </c>
      <c r="E246" s="198"/>
      <c r="F246" s="200" t="s">
        <v>3134</v>
      </c>
      <c r="G246" s="198"/>
      <c r="H246" s="201">
        <v>6.09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201</v>
      </c>
      <c r="AU246" s="207" t="s">
        <v>86</v>
      </c>
      <c r="AV246" s="13" t="s">
        <v>86</v>
      </c>
      <c r="AW246" s="13" t="s">
        <v>4</v>
      </c>
      <c r="AX246" s="13" t="s">
        <v>84</v>
      </c>
      <c r="AY246" s="207" t="s">
        <v>189</v>
      </c>
    </row>
    <row r="247" spans="1:65" s="2" customFormat="1" ht="33" customHeight="1">
      <c r="A247" s="35"/>
      <c r="B247" s="36"/>
      <c r="C247" s="176" t="s">
        <v>445</v>
      </c>
      <c r="D247" s="176" t="s">
        <v>191</v>
      </c>
      <c r="E247" s="177" t="s">
        <v>470</v>
      </c>
      <c r="F247" s="178" t="s">
        <v>3135</v>
      </c>
      <c r="G247" s="179" t="s">
        <v>210</v>
      </c>
      <c r="H247" s="180">
        <v>30.5</v>
      </c>
      <c r="I247" s="181"/>
      <c r="J247" s="182">
        <f>ROUND(I247*H247,2)</f>
        <v>0</v>
      </c>
      <c r="K247" s="183"/>
      <c r="L247" s="40"/>
      <c r="M247" s="184" t="s">
        <v>19</v>
      </c>
      <c r="N247" s="185" t="s">
        <v>47</v>
      </c>
      <c r="O247" s="65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8" t="s">
        <v>195</v>
      </c>
      <c r="AT247" s="188" t="s">
        <v>191</v>
      </c>
      <c r="AU247" s="188" t="s">
        <v>86</v>
      </c>
      <c r="AY247" s="18" t="s">
        <v>189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8" t="s">
        <v>84</v>
      </c>
      <c r="BK247" s="189">
        <f>ROUND(I247*H247,2)</f>
        <v>0</v>
      </c>
      <c r="BL247" s="18" t="s">
        <v>195</v>
      </c>
      <c r="BM247" s="188" t="s">
        <v>3136</v>
      </c>
    </row>
    <row r="248" spans="1:65" s="2" customFormat="1" ht="28.8">
      <c r="A248" s="35"/>
      <c r="B248" s="36"/>
      <c r="C248" s="37"/>
      <c r="D248" s="190" t="s">
        <v>197</v>
      </c>
      <c r="E248" s="37"/>
      <c r="F248" s="191" t="s">
        <v>3137</v>
      </c>
      <c r="G248" s="37"/>
      <c r="H248" s="37"/>
      <c r="I248" s="192"/>
      <c r="J248" s="37"/>
      <c r="K248" s="37"/>
      <c r="L248" s="40"/>
      <c r="M248" s="193"/>
      <c r="N248" s="194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197</v>
      </c>
      <c r="AU248" s="18" t="s">
        <v>86</v>
      </c>
    </row>
    <row r="249" spans="1:65" s="2" customFormat="1" ht="10.199999999999999">
      <c r="A249" s="35"/>
      <c r="B249" s="36"/>
      <c r="C249" s="37"/>
      <c r="D249" s="195" t="s">
        <v>199</v>
      </c>
      <c r="E249" s="37"/>
      <c r="F249" s="196" t="s">
        <v>3138</v>
      </c>
      <c r="G249" s="37"/>
      <c r="H249" s="37"/>
      <c r="I249" s="192"/>
      <c r="J249" s="37"/>
      <c r="K249" s="37"/>
      <c r="L249" s="40"/>
      <c r="M249" s="193"/>
      <c r="N249" s="194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199</v>
      </c>
      <c r="AU249" s="18" t="s">
        <v>86</v>
      </c>
    </row>
    <row r="250" spans="1:65" s="13" customFormat="1" ht="10.199999999999999">
      <c r="B250" s="197"/>
      <c r="C250" s="198"/>
      <c r="D250" s="190" t="s">
        <v>201</v>
      </c>
      <c r="E250" s="199" t="s">
        <v>19</v>
      </c>
      <c r="F250" s="200" t="s">
        <v>3139</v>
      </c>
      <c r="G250" s="198"/>
      <c r="H250" s="201">
        <v>30.5</v>
      </c>
      <c r="I250" s="202"/>
      <c r="J250" s="198"/>
      <c r="K250" s="198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201</v>
      </c>
      <c r="AU250" s="207" t="s">
        <v>86</v>
      </c>
      <c r="AV250" s="13" t="s">
        <v>86</v>
      </c>
      <c r="AW250" s="13" t="s">
        <v>37</v>
      </c>
      <c r="AX250" s="13" t="s">
        <v>84</v>
      </c>
      <c r="AY250" s="207" t="s">
        <v>189</v>
      </c>
    </row>
    <row r="251" spans="1:65" s="2" customFormat="1" ht="24.15" customHeight="1">
      <c r="A251" s="35"/>
      <c r="B251" s="36"/>
      <c r="C251" s="208" t="s">
        <v>449</v>
      </c>
      <c r="D251" s="208" t="s">
        <v>269</v>
      </c>
      <c r="E251" s="209" t="s">
        <v>3140</v>
      </c>
      <c r="F251" s="210" t="s">
        <v>3141</v>
      </c>
      <c r="G251" s="211" t="s">
        <v>210</v>
      </c>
      <c r="H251" s="212">
        <v>30.957999999999998</v>
      </c>
      <c r="I251" s="213"/>
      <c r="J251" s="214">
        <f>ROUND(I251*H251,2)</f>
        <v>0</v>
      </c>
      <c r="K251" s="215"/>
      <c r="L251" s="216"/>
      <c r="M251" s="217" t="s">
        <v>19</v>
      </c>
      <c r="N251" s="218" t="s">
        <v>47</v>
      </c>
      <c r="O251" s="65"/>
      <c r="P251" s="186">
        <f>O251*H251</f>
        <v>0</v>
      </c>
      <c r="Q251" s="186">
        <v>3.1800000000000001E-3</v>
      </c>
      <c r="R251" s="186">
        <f>Q251*H251</f>
        <v>9.8446439999999996E-2</v>
      </c>
      <c r="S251" s="186">
        <v>0</v>
      </c>
      <c r="T251" s="18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8" t="s">
        <v>226</v>
      </c>
      <c r="AT251" s="188" t="s">
        <v>269</v>
      </c>
      <c r="AU251" s="188" t="s">
        <v>86</v>
      </c>
      <c r="AY251" s="18" t="s">
        <v>189</v>
      </c>
      <c r="BE251" s="189">
        <f>IF(N251="základní",J251,0)</f>
        <v>0</v>
      </c>
      <c r="BF251" s="189">
        <f>IF(N251="snížená",J251,0)</f>
        <v>0</v>
      </c>
      <c r="BG251" s="189">
        <f>IF(N251="zákl. přenesená",J251,0)</f>
        <v>0</v>
      </c>
      <c r="BH251" s="189">
        <f>IF(N251="sníž. přenesená",J251,0)</f>
        <v>0</v>
      </c>
      <c r="BI251" s="189">
        <f>IF(N251="nulová",J251,0)</f>
        <v>0</v>
      </c>
      <c r="BJ251" s="18" t="s">
        <v>84</v>
      </c>
      <c r="BK251" s="189">
        <f>ROUND(I251*H251,2)</f>
        <v>0</v>
      </c>
      <c r="BL251" s="18" t="s">
        <v>195</v>
      </c>
      <c r="BM251" s="188" t="s">
        <v>3142</v>
      </c>
    </row>
    <row r="252" spans="1:65" s="2" customFormat="1" ht="19.2">
      <c r="A252" s="35"/>
      <c r="B252" s="36"/>
      <c r="C252" s="37"/>
      <c r="D252" s="190" t="s">
        <v>197</v>
      </c>
      <c r="E252" s="37"/>
      <c r="F252" s="191" t="s">
        <v>3141</v>
      </c>
      <c r="G252" s="37"/>
      <c r="H252" s="37"/>
      <c r="I252" s="192"/>
      <c r="J252" s="37"/>
      <c r="K252" s="37"/>
      <c r="L252" s="40"/>
      <c r="M252" s="193"/>
      <c r="N252" s="194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197</v>
      </c>
      <c r="AU252" s="18" t="s">
        <v>86</v>
      </c>
    </row>
    <row r="253" spans="1:65" s="13" customFormat="1" ht="10.199999999999999">
      <c r="B253" s="197"/>
      <c r="C253" s="198"/>
      <c r="D253" s="190" t="s">
        <v>201</v>
      </c>
      <c r="E253" s="198"/>
      <c r="F253" s="200" t="s">
        <v>3143</v>
      </c>
      <c r="G253" s="198"/>
      <c r="H253" s="201">
        <v>30.957999999999998</v>
      </c>
      <c r="I253" s="202"/>
      <c r="J253" s="198"/>
      <c r="K253" s="198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201</v>
      </c>
      <c r="AU253" s="207" t="s">
        <v>86</v>
      </c>
      <c r="AV253" s="13" t="s">
        <v>86</v>
      </c>
      <c r="AW253" s="13" t="s">
        <v>4</v>
      </c>
      <c r="AX253" s="13" t="s">
        <v>84</v>
      </c>
      <c r="AY253" s="207" t="s">
        <v>189</v>
      </c>
    </row>
    <row r="254" spans="1:65" s="2" customFormat="1" ht="24.15" customHeight="1">
      <c r="A254" s="35"/>
      <c r="B254" s="36"/>
      <c r="C254" s="176" t="s">
        <v>455</v>
      </c>
      <c r="D254" s="176" t="s">
        <v>191</v>
      </c>
      <c r="E254" s="177" t="s">
        <v>480</v>
      </c>
      <c r="F254" s="178" t="s">
        <v>481</v>
      </c>
      <c r="G254" s="179" t="s">
        <v>210</v>
      </c>
      <c r="H254" s="180">
        <v>30.5</v>
      </c>
      <c r="I254" s="181"/>
      <c r="J254" s="182">
        <f>ROUND(I254*H254,2)</f>
        <v>0</v>
      </c>
      <c r="K254" s="183"/>
      <c r="L254" s="40"/>
      <c r="M254" s="184" t="s">
        <v>19</v>
      </c>
      <c r="N254" s="185" t="s">
        <v>47</v>
      </c>
      <c r="O254" s="65"/>
      <c r="P254" s="186">
        <f>O254*H254</f>
        <v>0</v>
      </c>
      <c r="Q254" s="186">
        <v>0</v>
      </c>
      <c r="R254" s="186">
        <f>Q254*H254</f>
        <v>0</v>
      </c>
      <c r="S254" s="186">
        <v>5.4999999999999997E-3</v>
      </c>
      <c r="T254" s="187">
        <f>S254*H254</f>
        <v>0.16774999999999998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8" t="s">
        <v>195</v>
      </c>
      <c r="AT254" s="188" t="s">
        <v>191</v>
      </c>
      <c r="AU254" s="188" t="s">
        <v>86</v>
      </c>
      <c r="AY254" s="18" t="s">
        <v>189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18" t="s">
        <v>84</v>
      </c>
      <c r="BK254" s="189">
        <f>ROUND(I254*H254,2)</f>
        <v>0</v>
      </c>
      <c r="BL254" s="18" t="s">
        <v>195</v>
      </c>
      <c r="BM254" s="188" t="s">
        <v>3144</v>
      </c>
    </row>
    <row r="255" spans="1:65" s="2" customFormat="1" ht="19.2">
      <c r="A255" s="35"/>
      <c r="B255" s="36"/>
      <c r="C255" s="37"/>
      <c r="D255" s="190" t="s">
        <v>197</v>
      </c>
      <c r="E255" s="37"/>
      <c r="F255" s="191" t="s">
        <v>483</v>
      </c>
      <c r="G255" s="37"/>
      <c r="H255" s="37"/>
      <c r="I255" s="192"/>
      <c r="J255" s="37"/>
      <c r="K255" s="37"/>
      <c r="L255" s="40"/>
      <c r="M255" s="193"/>
      <c r="N255" s="194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197</v>
      </c>
      <c r="AU255" s="18" t="s">
        <v>86</v>
      </c>
    </row>
    <row r="256" spans="1:65" s="2" customFormat="1" ht="10.199999999999999">
      <c r="A256" s="35"/>
      <c r="B256" s="36"/>
      <c r="C256" s="37"/>
      <c r="D256" s="195" t="s">
        <v>199</v>
      </c>
      <c r="E256" s="37"/>
      <c r="F256" s="196" t="s">
        <v>3145</v>
      </c>
      <c r="G256" s="37"/>
      <c r="H256" s="37"/>
      <c r="I256" s="192"/>
      <c r="J256" s="37"/>
      <c r="K256" s="37"/>
      <c r="L256" s="40"/>
      <c r="M256" s="193"/>
      <c r="N256" s="194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199</v>
      </c>
      <c r="AU256" s="18" t="s">
        <v>86</v>
      </c>
    </row>
    <row r="257" spans="1:65" s="13" customFormat="1" ht="10.199999999999999">
      <c r="B257" s="197"/>
      <c r="C257" s="198"/>
      <c r="D257" s="190" t="s">
        <v>201</v>
      </c>
      <c r="E257" s="199" t="s">
        <v>19</v>
      </c>
      <c r="F257" s="200" t="s">
        <v>3139</v>
      </c>
      <c r="G257" s="198"/>
      <c r="H257" s="201">
        <v>30.5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201</v>
      </c>
      <c r="AU257" s="207" t="s">
        <v>86</v>
      </c>
      <c r="AV257" s="13" t="s">
        <v>86</v>
      </c>
      <c r="AW257" s="13" t="s">
        <v>37</v>
      </c>
      <c r="AX257" s="13" t="s">
        <v>84</v>
      </c>
      <c r="AY257" s="207" t="s">
        <v>189</v>
      </c>
    </row>
    <row r="258" spans="1:65" s="2" customFormat="1" ht="33" customHeight="1">
      <c r="A258" s="35"/>
      <c r="B258" s="36"/>
      <c r="C258" s="176" t="s">
        <v>459</v>
      </c>
      <c r="D258" s="176" t="s">
        <v>191</v>
      </c>
      <c r="E258" s="177" t="s">
        <v>1434</v>
      </c>
      <c r="F258" s="178" t="s">
        <v>3146</v>
      </c>
      <c r="G258" s="179" t="s">
        <v>210</v>
      </c>
      <c r="H258" s="180">
        <v>62.5</v>
      </c>
      <c r="I258" s="181"/>
      <c r="J258" s="182">
        <f>ROUND(I258*H258,2)</f>
        <v>0</v>
      </c>
      <c r="K258" s="183"/>
      <c r="L258" s="40"/>
      <c r="M258" s="184" t="s">
        <v>19</v>
      </c>
      <c r="N258" s="185" t="s">
        <v>47</v>
      </c>
      <c r="O258" s="65"/>
      <c r="P258" s="186">
        <f>O258*H258</f>
        <v>0</v>
      </c>
      <c r="Q258" s="186">
        <v>0</v>
      </c>
      <c r="R258" s="186">
        <f>Q258*H258</f>
        <v>0</v>
      </c>
      <c r="S258" s="186">
        <v>0</v>
      </c>
      <c r="T258" s="18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8" t="s">
        <v>195</v>
      </c>
      <c r="AT258" s="188" t="s">
        <v>191</v>
      </c>
      <c r="AU258" s="188" t="s">
        <v>86</v>
      </c>
      <c r="AY258" s="18" t="s">
        <v>189</v>
      </c>
      <c r="BE258" s="189">
        <f>IF(N258="základní",J258,0)</f>
        <v>0</v>
      </c>
      <c r="BF258" s="189">
        <f>IF(N258="snížená",J258,0)</f>
        <v>0</v>
      </c>
      <c r="BG258" s="189">
        <f>IF(N258="zákl. přenesená",J258,0)</f>
        <v>0</v>
      </c>
      <c r="BH258" s="189">
        <f>IF(N258="sníž. přenesená",J258,0)</f>
        <v>0</v>
      </c>
      <c r="BI258" s="189">
        <f>IF(N258="nulová",J258,0)</f>
        <v>0</v>
      </c>
      <c r="BJ258" s="18" t="s">
        <v>84</v>
      </c>
      <c r="BK258" s="189">
        <f>ROUND(I258*H258,2)</f>
        <v>0</v>
      </c>
      <c r="BL258" s="18" t="s">
        <v>195</v>
      </c>
      <c r="BM258" s="188" t="s">
        <v>3147</v>
      </c>
    </row>
    <row r="259" spans="1:65" s="2" customFormat="1" ht="28.8">
      <c r="A259" s="35"/>
      <c r="B259" s="36"/>
      <c r="C259" s="37"/>
      <c r="D259" s="190" t="s">
        <v>197</v>
      </c>
      <c r="E259" s="37"/>
      <c r="F259" s="191" t="s">
        <v>3148</v>
      </c>
      <c r="G259" s="37"/>
      <c r="H259" s="37"/>
      <c r="I259" s="192"/>
      <c r="J259" s="37"/>
      <c r="K259" s="37"/>
      <c r="L259" s="40"/>
      <c r="M259" s="193"/>
      <c r="N259" s="194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197</v>
      </c>
      <c r="AU259" s="18" t="s">
        <v>86</v>
      </c>
    </row>
    <row r="260" spans="1:65" s="2" customFormat="1" ht="10.199999999999999">
      <c r="A260" s="35"/>
      <c r="B260" s="36"/>
      <c r="C260" s="37"/>
      <c r="D260" s="195" t="s">
        <v>199</v>
      </c>
      <c r="E260" s="37"/>
      <c r="F260" s="196" t="s">
        <v>3149</v>
      </c>
      <c r="G260" s="37"/>
      <c r="H260" s="37"/>
      <c r="I260" s="192"/>
      <c r="J260" s="37"/>
      <c r="K260" s="37"/>
      <c r="L260" s="40"/>
      <c r="M260" s="193"/>
      <c r="N260" s="194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199</v>
      </c>
      <c r="AU260" s="18" t="s">
        <v>86</v>
      </c>
    </row>
    <row r="261" spans="1:65" s="13" customFormat="1" ht="10.199999999999999">
      <c r="B261" s="197"/>
      <c r="C261" s="198"/>
      <c r="D261" s="190" t="s">
        <v>201</v>
      </c>
      <c r="E261" s="199" t="s">
        <v>19</v>
      </c>
      <c r="F261" s="200" t="s">
        <v>3150</v>
      </c>
      <c r="G261" s="198"/>
      <c r="H261" s="201">
        <v>62.5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201</v>
      </c>
      <c r="AU261" s="207" t="s">
        <v>86</v>
      </c>
      <c r="AV261" s="13" t="s">
        <v>86</v>
      </c>
      <c r="AW261" s="13" t="s">
        <v>37</v>
      </c>
      <c r="AX261" s="13" t="s">
        <v>84</v>
      </c>
      <c r="AY261" s="207" t="s">
        <v>189</v>
      </c>
    </row>
    <row r="262" spans="1:65" s="2" customFormat="1" ht="24.15" customHeight="1">
      <c r="A262" s="35"/>
      <c r="B262" s="36"/>
      <c r="C262" s="208" t="s">
        <v>465</v>
      </c>
      <c r="D262" s="208" t="s">
        <v>269</v>
      </c>
      <c r="E262" s="209" t="s">
        <v>3151</v>
      </c>
      <c r="F262" s="210" t="s">
        <v>3152</v>
      </c>
      <c r="G262" s="211" t="s">
        <v>210</v>
      </c>
      <c r="H262" s="212">
        <v>63.438000000000002</v>
      </c>
      <c r="I262" s="213"/>
      <c r="J262" s="214">
        <f>ROUND(I262*H262,2)</f>
        <v>0</v>
      </c>
      <c r="K262" s="215"/>
      <c r="L262" s="216"/>
      <c r="M262" s="217" t="s">
        <v>19</v>
      </c>
      <c r="N262" s="218" t="s">
        <v>47</v>
      </c>
      <c r="O262" s="65"/>
      <c r="P262" s="186">
        <f>O262*H262</f>
        <v>0</v>
      </c>
      <c r="Q262" s="186">
        <v>6.6299999999999996E-3</v>
      </c>
      <c r="R262" s="186">
        <f>Q262*H262</f>
        <v>0.42059394</v>
      </c>
      <c r="S262" s="186">
        <v>0</v>
      </c>
      <c r="T262" s="18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8" t="s">
        <v>226</v>
      </c>
      <c r="AT262" s="188" t="s">
        <v>269</v>
      </c>
      <c r="AU262" s="188" t="s">
        <v>86</v>
      </c>
      <c r="AY262" s="18" t="s">
        <v>189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8" t="s">
        <v>84</v>
      </c>
      <c r="BK262" s="189">
        <f>ROUND(I262*H262,2)</f>
        <v>0</v>
      </c>
      <c r="BL262" s="18" t="s">
        <v>195</v>
      </c>
      <c r="BM262" s="188" t="s">
        <v>3153</v>
      </c>
    </row>
    <row r="263" spans="1:65" s="2" customFormat="1" ht="19.2">
      <c r="A263" s="35"/>
      <c r="B263" s="36"/>
      <c r="C263" s="37"/>
      <c r="D263" s="190" t="s">
        <v>197</v>
      </c>
      <c r="E263" s="37"/>
      <c r="F263" s="191" t="s">
        <v>3152</v>
      </c>
      <c r="G263" s="37"/>
      <c r="H263" s="37"/>
      <c r="I263" s="192"/>
      <c r="J263" s="37"/>
      <c r="K263" s="37"/>
      <c r="L263" s="40"/>
      <c r="M263" s="193"/>
      <c r="N263" s="194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197</v>
      </c>
      <c r="AU263" s="18" t="s">
        <v>86</v>
      </c>
    </row>
    <row r="264" spans="1:65" s="13" customFormat="1" ht="10.199999999999999">
      <c r="B264" s="197"/>
      <c r="C264" s="198"/>
      <c r="D264" s="190" t="s">
        <v>201</v>
      </c>
      <c r="E264" s="198"/>
      <c r="F264" s="200" t="s">
        <v>3154</v>
      </c>
      <c r="G264" s="198"/>
      <c r="H264" s="201">
        <v>63.438000000000002</v>
      </c>
      <c r="I264" s="202"/>
      <c r="J264" s="198"/>
      <c r="K264" s="198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201</v>
      </c>
      <c r="AU264" s="207" t="s">
        <v>86</v>
      </c>
      <c r="AV264" s="13" t="s">
        <v>86</v>
      </c>
      <c r="AW264" s="13" t="s">
        <v>4</v>
      </c>
      <c r="AX264" s="13" t="s">
        <v>84</v>
      </c>
      <c r="AY264" s="207" t="s">
        <v>189</v>
      </c>
    </row>
    <row r="265" spans="1:65" s="2" customFormat="1" ht="24.15" customHeight="1">
      <c r="A265" s="35"/>
      <c r="B265" s="36"/>
      <c r="C265" s="176" t="s">
        <v>469</v>
      </c>
      <c r="D265" s="176" t="s">
        <v>191</v>
      </c>
      <c r="E265" s="177" t="s">
        <v>3155</v>
      </c>
      <c r="F265" s="178" t="s">
        <v>3156</v>
      </c>
      <c r="G265" s="179" t="s">
        <v>210</v>
      </c>
      <c r="H265" s="180">
        <v>62.5</v>
      </c>
      <c r="I265" s="181"/>
      <c r="J265" s="182">
        <f>ROUND(I265*H265,2)</f>
        <v>0</v>
      </c>
      <c r="K265" s="183"/>
      <c r="L265" s="40"/>
      <c r="M265" s="184" t="s">
        <v>19</v>
      </c>
      <c r="N265" s="185" t="s">
        <v>47</v>
      </c>
      <c r="O265" s="65"/>
      <c r="P265" s="186">
        <f>O265*H265</f>
        <v>0</v>
      </c>
      <c r="Q265" s="186">
        <v>0</v>
      </c>
      <c r="R265" s="186">
        <f>Q265*H265</f>
        <v>0</v>
      </c>
      <c r="S265" s="186">
        <v>1.4999999999999999E-2</v>
      </c>
      <c r="T265" s="187">
        <f>S265*H265</f>
        <v>0.9375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8" t="s">
        <v>195</v>
      </c>
      <c r="AT265" s="188" t="s">
        <v>191</v>
      </c>
      <c r="AU265" s="188" t="s">
        <v>86</v>
      </c>
      <c r="AY265" s="18" t="s">
        <v>189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8" t="s">
        <v>84</v>
      </c>
      <c r="BK265" s="189">
        <f>ROUND(I265*H265,2)</f>
        <v>0</v>
      </c>
      <c r="BL265" s="18" t="s">
        <v>195</v>
      </c>
      <c r="BM265" s="188" t="s">
        <v>3157</v>
      </c>
    </row>
    <row r="266" spans="1:65" s="2" customFormat="1" ht="19.2">
      <c r="A266" s="35"/>
      <c r="B266" s="36"/>
      <c r="C266" s="37"/>
      <c r="D266" s="190" t="s">
        <v>197</v>
      </c>
      <c r="E266" s="37"/>
      <c r="F266" s="191" t="s">
        <v>3158</v>
      </c>
      <c r="G266" s="37"/>
      <c r="H266" s="37"/>
      <c r="I266" s="192"/>
      <c r="J266" s="37"/>
      <c r="K266" s="37"/>
      <c r="L266" s="40"/>
      <c r="M266" s="193"/>
      <c r="N266" s="194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197</v>
      </c>
      <c r="AU266" s="18" t="s">
        <v>86</v>
      </c>
    </row>
    <row r="267" spans="1:65" s="2" customFormat="1" ht="10.199999999999999">
      <c r="A267" s="35"/>
      <c r="B267" s="36"/>
      <c r="C267" s="37"/>
      <c r="D267" s="195" t="s">
        <v>199</v>
      </c>
      <c r="E267" s="37"/>
      <c r="F267" s="196" t="s">
        <v>3159</v>
      </c>
      <c r="G267" s="37"/>
      <c r="H267" s="37"/>
      <c r="I267" s="192"/>
      <c r="J267" s="37"/>
      <c r="K267" s="37"/>
      <c r="L267" s="40"/>
      <c r="M267" s="193"/>
      <c r="N267" s="194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199</v>
      </c>
      <c r="AU267" s="18" t="s">
        <v>86</v>
      </c>
    </row>
    <row r="268" spans="1:65" s="13" customFormat="1" ht="10.199999999999999">
      <c r="B268" s="197"/>
      <c r="C268" s="198"/>
      <c r="D268" s="190" t="s">
        <v>201</v>
      </c>
      <c r="E268" s="199" t="s">
        <v>19</v>
      </c>
      <c r="F268" s="200" t="s">
        <v>3150</v>
      </c>
      <c r="G268" s="198"/>
      <c r="H268" s="201">
        <v>62.5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201</v>
      </c>
      <c r="AU268" s="207" t="s">
        <v>86</v>
      </c>
      <c r="AV268" s="13" t="s">
        <v>86</v>
      </c>
      <c r="AW268" s="13" t="s">
        <v>37</v>
      </c>
      <c r="AX268" s="13" t="s">
        <v>84</v>
      </c>
      <c r="AY268" s="207" t="s">
        <v>189</v>
      </c>
    </row>
    <row r="269" spans="1:65" s="2" customFormat="1" ht="24.15" customHeight="1">
      <c r="A269" s="35"/>
      <c r="B269" s="36"/>
      <c r="C269" s="176" t="s">
        <v>475</v>
      </c>
      <c r="D269" s="176" t="s">
        <v>191</v>
      </c>
      <c r="E269" s="177" t="s">
        <v>3160</v>
      </c>
      <c r="F269" s="178" t="s">
        <v>3161</v>
      </c>
      <c r="G269" s="179" t="s">
        <v>194</v>
      </c>
      <c r="H269" s="180">
        <v>12</v>
      </c>
      <c r="I269" s="181"/>
      <c r="J269" s="182">
        <f>ROUND(I269*H269,2)</f>
        <v>0</v>
      </c>
      <c r="K269" s="183"/>
      <c r="L269" s="40"/>
      <c r="M269" s="184" t="s">
        <v>19</v>
      </c>
      <c r="N269" s="185" t="s">
        <v>47</v>
      </c>
      <c r="O269" s="65"/>
      <c r="P269" s="186">
        <f>O269*H269</f>
        <v>0</v>
      </c>
      <c r="Q269" s="186">
        <v>0</v>
      </c>
      <c r="R269" s="186">
        <f>Q269*H269</f>
        <v>0</v>
      </c>
      <c r="S269" s="186">
        <v>0</v>
      </c>
      <c r="T269" s="18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8" t="s">
        <v>195</v>
      </c>
      <c r="AT269" s="188" t="s">
        <v>191</v>
      </c>
      <c r="AU269" s="188" t="s">
        <v>86</v>
      </c>
      <c r="AY269" s="18" t="s">
        <v>189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8" t="s">
        <v>84</v>
      </c>
      <c r="BK269" s="189">
        <f>ROUND(I269*H269,2)</f>
        <v>0</v>
      </c>
      <c r="BL269" s="18" t="s">
        <v>195</v>
      </c>
      <c r="BM269" s="188" t="s">
        <v>3162</v>
      </c>
    </row>
    <row r="270" spans="1:65" s="2" customFormat="1" ht="19.2">
      <c r="A270" s="35"/>
      <c r="B270" s="36"/>
      <c r="C270" s="37"/>
      <c r="D270" s="190" t="s">
        <v>197</v>
      </c>
      <c r="E270" s="37"/>
      <c r="F270" s="191" t="s">
        <v>3163</v>
      </c>
      <c r="G270" s="37"/>
      <c r="H270" s="37"/>
      <c r="I270" s="192"/>
      <c r="J270" s="37"/>
      <c r="K270" s="37"/>
      <c r="L270" s="40"/>
      <c r="M270" s="193"/>
      <c r="N270" s="194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197</v>
      </c>
      <c r="AU270" s="18" t="s">
        <v>86</v>
      </c>
    </row>
    <row r="271" spans="1:65" s="2" customFormat="1" ht="10.199999999999999">
      <c r="A271" s="35"/>
      <c r="B271" s="36"/>
      <c r="C271" s="37"/>
      <c r="D271" s="195" t="s">
        <v>199</v>
      </c>
      <c r="E271" s="37"/>
      <c r="F271" s="196" t="s">
        <v>3164</v>
      </c>
      <c r="G271" s="37"/>
      <c r="H271" s="37"/>
      <c r="I271" s="192"/>
      <c r="J271" s="37"/>
      <c r="K271" s="37"/>
      <c r="L271" s="40"/>
      <c r="M271" s="193"/>
      <c r="N271" s="194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199</v>
      </c>
      <c r="AU271" s="18" t="s">
        <v>86</v>
      </c>
    </row>
    <row r="272" spans="1:65" s="13" customFormat="1" ht="10.199999999999999">
      <c r="B272" s="197"/>
      <c r="C272" s="198"/>
      <c r="D272" s="190" t="s">
        <v>201</v>
      </c>
      <c r="E272" s="199" t="s">
        <v>19</v>
      </c>
      <c r="F272" s="200" t="s">
        <v>3165</v>
      </c>
      <c r="G272" s="198"/>
      <c r="H272" s="201">
        <v>12</v>
      </c>
      <c r="I272" s="202"/>
      <c r="J272" s="198"/>
      <c r="K272" s="198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201</v>
      </c>
      <c r="AU272" s="207" t="s">
        <v>86</v>
      </c>
      <c r="AV272" s="13" t="s">
        <v>86</v>
      </c>
      <c r="AW272" s="13" t="s">
        <v>37</v>
      </c>
      <c r="AX272" s="13" t="s">
        <v>84</v>
      </c>
      <c r="AY272" s="207" t="s">
        <v>189</v>
      </c>
    </row>
    <row r="273" spans="1:65" s="2" customFormat="1" ht="16.5" customHeight="1">
      <c r="A273" s="35"/>
      <c r="B273" s="36"/>
      <c r="C273" s="208" t="s">
        <v>479</v>
      </c>
      <c r="D273" s="208" t="s">
        <v>269</v>
      </c>
      <c r="E273" s="209" t="s">
        <v>3166</v>
      </c>
      <c r="F273" s="210" t="s">
        <v>3167</v>
      </c>
      <c r="G273" s="211" t="s">
        <v>194</v>
      </c>
      <c r="H273" s="212">
        <v>12</v>
      </c>
      <c r="I273" s="213"/>
      <c r="J273" s="214">
        <f>ROUND(I273*H273,2)</f>
        <v>0</v>
      </c>
      <c r="K273" s="215"/>
      <c r="L273" s="216"/>
      <c r="M273" s="217" t="s">
        <v>19</v>
      </c>
      <c r="N273" s="218" t="s">
        <v>47</v>
      </c>
      <c r="O273" s="65"/>
      <c r="P273" s="186">
        <f>O273*H273</f>
        <v>0</v>
      </c>
      <c r="Q273" s="186">
        <v>1.4999999999999999E-4</v>
      </c>
      <c r="R273" s="186">
        <f>Q273*H273</f>
        <v>1.8E-3</v>
      </c>
      <c r="S273" s="186">
        <v>0</v>
      </c>
      <c r="T273" s="18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8" t="s">
        <v>226</v>
      </c>
      <c r="AT273" s="188" t="s">
        <v>269</v>
      </c>
      <c r="AU273" s="188" t="s">
        <v>86</v>
      </c>
      <c r="AY273" s="18" t="s">
        <v>189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18" t="s">
        <v>84</v>
      </c>
      <c r="BK273" s="189">
        <f>ROUND(I273*H273,2)</f>
        <v>0</v>
      </c>
      <c r="BL273" s="18" t="s">
        <v>195</v>
      </c>
      <c r="BM273" s="188" t="s">
        <v>3168</v>
      </c>
    </row>
    <row r="274" spans="1:65" s="2" customFormat="1" ht="10.199999999999999">
      <c r="A274" s="35"/>
      <c r="B274" s="36"/>
      <c r="C274" s="37"/>
      <c r="D274" s="190" t="s">
        <v>197</v>
      </c>
      <c r="E274" s="37"/>
      <c r="F274" s="191" t="s">
        <v>3167</v>
      </c>
      <c r="G274" s="37"/>
      <c r="H274" s="37"/>
      <c r="I274" s="192"/>
      <c r="J274" s="37"/>
      <c r="K274" s="37"/>
      <c r="L274" s="40"/>
      <c r="M274" s="193"/>
      <c r="N274" s="194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197</v>
      </c>
      <c r="AU274" s="18" t="s">
        <v>86</v>
      </c>
    </row>
    <row r="275" spans="1:65" s="2" customFormat="1" ht="24.15" customHeight="1">
      <c r="A275" s="35"/>
      <c r="B275" s="36"/>
      <c r="C275" s="176" t="s">
        <v>722</v>
      </c>
      <c r="D275" s="176" t="s">
        <v>191</v>
      </c>
      <c r="E275" s="177" t="s">
        <v>1530</v>
      </c>
      <c r="F275" s="178" t="s">
        <v>1531</v>
      </c>
      <c r="G275" s="179" t="s">
        <v>194</v>
      </c>
      <c r="H275" s="180">
        <v>1</v>
      </c>
      <c r="I275" s="181"/>
      <c r="J275" s="182">
        <f>ROUND(I275*H275,2)</f>
        <v>0</v>
      </c>
      <c r="K275" s="183"/>
      <c r="L275" s="40"/>
      <c r="M275" s="184" t="s">
        <v>19</v>
      </c>
      <c r="N275" s="185" t="s">
        <v>47</v>
      </c>
      <c r="O275" s="65"/>
      <c r="P275" s="186">
        <f>O275*H275</f>
        <v>0</v>
      </c>
      <c r="Q275" s="186">
        <v>0</v>
      </c>
      <c r="R275" s="186">
        <f>Q275*H275</f>
        <v>0</v>
      </c>
      <c r="S275" s="186">
        <v>0</v>
      </c>
      <c r="T275" s="18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8" t="s">
        <v>195</v>
      </c>
      <c r="AT275" s="188" t="s">
        <v>191</v>
      </c>
      <c r="AU275" s="188" t="s">
        <v>86</v>
      </c>
      <c r="AY275" s="18" t="s">
        <v>189</v>
      </c>
      <c r="BE275" s="189">
        <f>IF(N275="základní",J275,0)</f>
        <v>0</v>
      </c>
      <c r="BF275" s="189">
        <f>IF(N275="snížená",J275,0)</f>
        <v>0</v>
      </c>
      <c r="BG275" s="189">
        <f>IF(N275="zákl. přenesená",J275,0)</f>
        <v>0</v>
      </c>
      <c r="BH275" s="189">
        <f>IF(N275="sníž. přenesená",J275,0)</f>
        <v>0</v>
      </c>
      <c r="BI275" s="189">
        <f>IF(N275="nulová",J275,0)</f>
        <v>0</v>
      </c>
      <c r="BJ275" s="18" t="s">
        <v>84</v>
      </c>
      <c r="BK275" s="189">
        <f>ROUND(I275*H275,2)</f>
        <v>0</v>
      </c>
      <c r="BL275" s="18" t="s">
        <v>195</v>
      </c>
      <c r="BM275" s="188" t="s">
        <v>3169</v>
      </c>
    </row>
    <row r="276" spans="1:65" s="2" customFormat="1" ht="28.8">
      <c r="A276" s="35"/>
      <c r="B276" s="36"/>
      <c r="C276" s="37"/>
      <c r="D276" s="190" t="s">
        <v>197</v>
      </c>
      <c r="E276" s="37"/>
      <c r="F276" s="191" t="s">
        <v>1533</v>
      </c>
      <c r="G276" s="37"/>
      <c r="H276" s="37"/>
      <c r="I276" s="192"/>
      <c r="J276" s="37"/>
      <c r="K276" s="37"/>
      <c r="L276" s="40"/>
      <c r="M276" s="193"/>
      <c r="N276" s="194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197</v>
      </c>
      <c r="AU276" s="18" t="s">
        <v>86</v>
      </c>
    </row>
    <row r="277" spans="1:65" s="2" customFormat="1" ht="10.199999999999999">
      <c r="A277" s="35"/>
      <c r="B277" s="36"/>
      <c r="C277" s="37"/>
      <c r="D277" s="195" t="s">
        <v>199</v>
      </c>
      <c r="E277" s="37"/>
      <c r="F277" s="196" t="s">
        <v>1534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199</v>
      </c>
      <c r="AU277" s="18" t="s">
        <v>86</v>
      </c>
    </row>
    <row r="278" spans="1:65" s="13" customFormat="1" ht="10.199999999999999">
      <c r="B278" s="197"/>
      <c r="C278" s="198"/>
      <c r="D278" s="190" t="s">
        <v>201</v>
      </c>
      <c r="E278" s="199" t="s">
        <v>19</v>
      </c>
      <c r="F278" s="200" t="s">
        <v>84</v>
      </c>
      <c r="G278" s="198"/>
      <c r="H278" s="201">
        <v>1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201</v>
      </c>
      <c r="AU278" s="207" t="s">
        <v>86</v>
      </c>
      <c r="AV278" s="13" t="s">
        <v>86</v>
      </c>
      <c r="AW278" s="13" t="s">
        <v>37</v>
      </c>
      <c r="AX278" s="13" t="s">
        <v>84</v>
      </c>
      <c r="AY278" s="207" t="s">
        <v>189</v>
      </c>
    </row>
    <row r="279" spans="1:65" s="2" customFormat="1" ht="24.15" customHeight="1">
      <c r="A279" s="35"/>
      <c r="B279" s="36"/>
      <c r="C279" s="208" t="s">
        <v>728</v>
      </c>
      <c r="D279" s="208" t="s">
        <v>269</v>
      </c>
      <c r="E279" s="209" t="s">
        <v>1535</v>
      </c>
      <c r="F279" s="210" t="s">
        <v>1536</v>
      </c>
      <c r="G279" s="211" t="s">
        <v>194</v>
      </c>
      <c r="H279" s="212">
        <v>1</v>
      </c>
      <c r="I279" s="213"/>
      <c r="J279" s="214">
        <f>ROUND(I279*H279,2)</f>
        <v>0</v>
      </c>
      <c r="K279" s="215"/>
      <c r="L279" s="216"/>
      <c r="M279" s="217" t="s">
        <v>19</v>
      </c>
      <c r="N279" s="218" t="s">
        <v>47</v>
      </c>
      <c r="O279" s="65"/>
      <c r="P279" s="186">
        <f>O279*H279</f>
        <v>0</v>
      </c>
      <c r="Q279" s="186">
        <v>4.5999999999999999E-3</v>
      </c>
      <c r="R279" s="186">
        <f>Q279*H279</f>
        <v>4.5999999999999999E-3</v>
      </c>
      <c r="S279" s="186">
        <v>0</v>
      </c>
      <c r="T279" s="18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8" t="s">
        <v>226</v>
      </c>
      <c r="AT279" s="188" t="s">
        <v>269</v>
      </c>
      <c r="AU279" s="188" t="s">
        <v>86</v>
      </c>
      <c r="AY279" s="18" t="s">
        <v>189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18" t="s">
        <v>84</v>
      </c>
      <c r="BK279" s="189">
        <f>ROUND(I279*H279,2)</f>
        <v>0</v>
      </c>
      <c r="BL279" s="18" t="s">
        <v>195</v>
      </c>
      <c r="BM279" s="188" t="s">
        <v>3170</v>
      </c>
    </row>
    <row r="280" spans="1:65" s="2" customFormat="1" ht="10.199999999999999">
      <c r="A280" s="35"/>
      <c r="B280" s="36"/>
      <c r="C280" s="37"/>
      <c r="D280" s="190" t="s">
        <v>197</v>
      </c>
      <c r="E280" s="37"/>
      <c r="F280" s="191" t="s">
        <v>1536</v>
      </c>
      <c r="G280" s="37"/>
      <c r="H280" s="37"/>
      <c r="I280" s="192"/>
      <c r="J280" s="37"/>
      <c r="K280" s="37"/>
      <c r="L280" s="40"/>
      <c r="M280" s="193"/>
      <c r="N280" s="194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197</v>
      </c>
      <c r="AU280" s="18" t="s">
        <v>86</v>
      </c>
    </row>
    <row r="281" spans="1:65" s="2" customFormat="1" ht="24.15" customHeight="1">
      <c r="A281" s="35"/>
      <c r="B281" s="36"/>
      <c r="C281" s="176" t="s">
        <v>486</v>
      </c>
      <c r="D281" s="176" t="s">
        <v>191</v>
      </c>
      <c r="E281" s="177" t="s">
        <v>3171</v>
      </c>
      <c r="F281" s="178" t="s">
        <v>3172</v>
      </c>
      <c r="G281" s="179" t="s">
        <v>194</v>
      </c>
      <c r="H281" s="180">
        <v>6</v>
      </c>
      <c r="I281" s="181"/>
      <c r="J281" s="182">
        <f>ROUND(I281*H281,2)</f>
        <v>0</v>
      </c>
      <c r="K281" s="183"/>
      <c r="L281" s="40"/>
      <c r="M281" s="184" t="s">
        <v>19</v>
      </c>
      <c r="N281" s="185" t="s">
        <v>47</v>
      </c>
      <c r="O281" s="65"/>
      <c r="P281" s="186">
        <f>O281*H281</f>
        <v>0</v>
      </c>
      <c r="Q281" s="186">
        <v>0</v>
      </c>
      <c r="R281" s="186">
        <f>Q281*H281</f>
        <v>0</v>
      </c>
      <c r="S281" s="186">
        <v>0</v>
      </c>
      <c r="T281" s="18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8" t="s">
        <v>195</v>
      </c>
      <c r="AT281" s="188" t="s">
        <v>191</v>
      </c>
      <c r="AU281" s="188" t="s">
        <v>86</v>
      </c>
      <c r="AY281" s="18" t="s">
        <v>189</v>
      </c>
      <c r="BE281" s="189">
        <f>IF(N281="základní",J281,0)</f>
        <v>0</v>
      </c>
      <c r="BF281" s="189">
        <f>IF(N281="snížená",J281,0)</f>
        <v>0</v>
      </c>
      <c r="BG281" s="189">
        <f>IF(N281="zákl. přenesená",J281,0)</f>
        <v>0</v>
      </c>
      <c r="BH281" s="189">
        <f>IF(N281="sníž. přenesená",J281,0)</f>
        <v>0</v>
      </c>
      <c r="BI281" s="189">
        <f>IF(N281="nulová",J281,0)</f>
        <v>0</v>
      </c>
      <c r="BJ281" s="18" t="s">
        <v>84</v>
      </c>
      <c r="BK281" s="189">
        <f>ROUND(I281*H281,2)</f>
        <v>0</v>
      </c>
      <c r="BL281" s="18" t="s">
        <v>195</v>
      </c>
      <c r="BM281" s="188" t="s">
        <v>3173</v>
      </c>
    </row>
    <row r="282" spans="1:65" s="2" customFormat="1" ht="19.2">
      <c r="A282" s="35"/>
      <c r="B282" s="36"/>
      <c r="C282" s="37"/>
      <c r="D282" s="190" t="s">
        <v>197</v>
      </c>
      <c r="E282" s="37"/>
      <c r="F282" s="191" t="s">
        <v>3174</v>
      </c>
      <c r="G282" s="37"/>
      <c r="H282" s="37"/>
      <c r="I282" s="192"/>
      <c r="J282" s="37"/>
      <c r="K282" s="37"/>
      <c r="L282" s="40"/>
      <c r="M282" s="193"/>
      <c r="N282" s="194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197</v>
      </c>
      <c r="AU282" s="18" t="s">
        <v>86</v>
      </c>
    </row>
    <row r="283" spans="1:65" s="2" customFormat="1" ht="10.199999999999999">
      <c r="A283" s="35"/>
      <c r="B283" s="36"/>
      <c r="C283" s="37"/>
      <c r="D283" s="195" t="s">
        <v>199</v>
      </c>
      <c r="E283" s="37"/>
      <c r="F283" s="196" t="s">
        <v>3175</v>
      </c>
      <c r="G283" s="37"/>
      <c r="H283" s="37"/>
      <c r="I283" s="192"/>
      <c r="J283" s="37"/>
      <c r="K283" s="37"/>
      <c r="L283" s="40"/>
      <c r="M283" s="193"/>
      <c r="N283" s="194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199</v>
      </c>
      <c r="AU283" s="18" t="s">
        <v>86</v>
      </c>
    </row>
    <row r="284" spans="1:65" s="13" customFormat="1" ht="10.199999999999999">
      <c r="B284" s="197"/>
      <c r="C284" s="198"/>
      <c r="D284" s="190" t="s">
        <v>201</v>
      </c>
      <c r="E284" s="199" t="s">
        <v>19</v>
      </c>
      <c r="F284" s="200" t="s">
        <v>227</v>
      </c>
      <c r="G284" s="198"/>
      <c r="H284" s="201">
        <v>6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201</v>
      </c>
      <c r="AU284" s="207" t="s">
        <v>86</v>
      </c>
      <c r="AV284" s="13" t="s">
        <v>86</v>
      </c>
      <c r="AW284" s="13" t="s">
        <v>37</v>
      </c>
      <c r="AX284" s="13" t="s">
        <v>84</v>
      </c>
      <c r="AY284" s="207" t="s">
        <v>189</v>
      </c>
    </row>
    <row r="285" spans="1:65" s="2" customFormat="1" ht="24.15" customHeight="1">
      <c r="A285" s="35"/>
      <c r="B285" s="36"/>
      <c r="C285" s="208" t="s">
        <v>493</v>
      </c>
      <c r="D285" s="208" t="s">
        <v>269</v>
      </c>
      <c r="E285" s="209" t="s">
        <v>3176</v>
      </c>
      <c r="F285" s="210" t="s">
        <v>3177</v>
      </c>
      <c r="G285" s="211" t="s">
        <v>194</v>
      </c>
      <c r="H285" s="212">
        <v>6</v>
      </c>
      <c r="I285" s="213"/>
      <c r="J285" s="214">
        <f>ROUND(I285*H285,2)</f>
        <v>0</v>
      </c>
      <c r="K285" s="215"/>
      <c r="L285" s="216"/>
      <c r="M285" s="217" t="s">
        <v>19</v>
      </c>
      <c r="N285" s="218" t="s">
        <v>47</v>
      </c>
      <c r="O285" s="65"/>
      <c r="P285" s="186">
        <f>O285*H285</f>
        <v>0</v>
      </c>
      <c r="Q285" s="186">
        <v>2.5000000000000001E-3</v>
      </c>
      <c r="R285" s="186">
        <f>Q285*H285</f>
        <v>1.4999999999999999E-2</v>
      </c>
      <c r="S285" s="186">
        <v>0</v>
      </c>
      <c r="T285" s="18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8" t="s">
        <v>226</v>
      </c>
      <c r="AT285" s="188" t="s">
        <v>269</v>
      </c>
      <c r="AU285" s="188" t="s">
        <v>86</v>
      </c>
      <c r="AY285" s="18" t="s">
        <v>189</v>
      </c>
      <c r="BE285" s="189">
        <f>IF(N285="základní",J285,0)</f>
        <v>0</v>
      </c>
      <c r="BF285" s="189">
        <f>IF(N285="snížená",J285,0)</f>
        <v>0</v>
      </c>
      <c r="BG285" s="189">
        <f>IF(N285="zákl. přenesená",J285,0)</f>
        <v>0</v>
      </c>
      <c r="BH285" s="189">
        <f>IF(N285="sníž. přenesená",J285,0)</f>
        <v>0</v>
      </c>
      <c r="BI285" s="189">
        <f>IF(N285="nulová",J285,0)</f>
        <v>0</v>
      </c>
      <c r="BJ285" s="18" t="s">
        <v>84</v>
      </c>
      <c r="BK285" s="189">
        <f>ROUND(I285*H285,2)</f>
        <v>0</v>
      </c>
      <c r="BL285" s="18" t="s">
        <v>195</v>
      </c>
      <c r="BM285" s="188" t="s">
        <v>3178</v>
      </c>
    </row>
    <row r="286" spans="1:65" s="2" customFormat="1" ht="10.199999999999999">
      <c r="A286" s="35"/>
      <c r="B286" s="36"/>
      <c r="C286" s="37"/>
      <c r="D286" s="190" t="s">
        <v>197</v>
      </c>
      <c r="E286" s="37"/>
      <c r="F286" s="191" t="s">
        <v>3177</v>
      </c>
      <c r="G286" s="37"/>
      <c r="H286" s="37"/>
      <c r="I286" s="192"/>
      <c r="J286" s="37"/>
      <c r="K286" s="37"/>
      <c r="L286" s="40"/>
      <c r="M286" s="193"/>
      <c r="N286" s="194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197</v>
      </c>
      <c r="AU286" s="18" t="s">
        <v>86</v>
      </c>
    </row>
    <row r="287" spans="1:65" s="2" customFormat="1" ht="21.75" customHeight="1">
      <c r="A287" s="35"/>
      <c r="B287" s="36"/>
      <c r="C287" s="176" t="s">
        <v>497</v>
      </c>
      <c r="D287" s="176" t="s">
        <v>191</v>
      </c>
      <c r="E287" s="177" t="s">
        <v>3179</v>
      </c>
      <c r="F287" s="178" t="s">
        <v>3180</v>
      </c>
      <c r="G287" s="179" t="s">
        <v>194</v>
      </c>
      <c r="H287" s="180">
        <v>6</v>
      </c>
      <c r="I287" s="181"/>
      <c r="J287" s="182">
        <f>ROUND(I287*H287,2)</f>
        <v>0</v>
      </c>
      <c r="K287" s="183"/>
      <c r="L287" s="40"/>
      <c r="M287" s="184" t="s">
        <v>19</v>
      </c>
      <c r="N287" s="185" t="s">
        <v>47</v>
      </c>
      <c r="O287" s="65"/>
      <c r="P287" s="186">
        <f>O287*H287</f>
        <v>0</v>
      </c>
      <c r="Q287" s="186">
        <v>0</v>
      </c>
      <c r="R287" s="186">
        <f>Q287*H287</f>
        <v>0</v>
      </c>
      <c r="S287" s="186">
        <v>7.6800000000000002E-3</v>
      </c>
      <c r="T287" s="187">
        <f>S287*H287</f>
        <v>4.6080000000000003E-2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8" t="s">
        <v>195</v>
      </c>
      <c r="AT287" s="188" t="s">
        <v>191</v>
      </c>
      <c r="AU287" s="188" t="s">
        <v>86</v>
      </c>
      <c r="AY287" s="18" t="s">
        <v>189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8" t="s">
        <v>84</v>
      </c>
      <c r="BK287" s="189">
        <f>ROUND(I287*H287,2)</f>
        <v>0</v>
      </c>
      <c r="BL287" s="18" t="s">
        <v>195</v>
      </c>
      <c r="BM287" s="188" t="s">
        <v>3181</v>
      </c>
    </row>
    <row r="288" spans="1:65" s="2" customFormat="1" ht="19.2">
      <c r="A288" s="35"/>
      <c r="B288" s="36"/>
      <c r="C288" s="37"/>
      <c r="D288" s="190" t="s">
        <v>197</v>
      </c>
      <c r="E288" s="37"/>
      <c r="F288" s="191" t="s">
        <v>3182</v>
      </c>
      <c r="G288" s="37"/>
      <c r="H288" s="37"/>
      <c r="I288" s="192"/>
      <c r="J288" s="37"/>
      <c r="K288" s="37"/>
      <c r="L288" s="40"/>
      <c r="M288" s="193"/>
      <c r="N288" s="194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197</v>
      </c>
      <c r="AU288" s="18" t="s">
        <v>86</v>
      </c>
    </row>
    <row r="289" spans="1:65" s="2" customFormat="1" ht="10.199999999999999">
      <c r="A289" s="35"/>
      <c r="B289" s="36"/>
      <c r="C289" s="37"/>
      <c r="D289" s="195" t="s">
        <v>199</v>
      </c>
      <c r="E289" s="37"/>
      <c r="F289" s="196" t="s">
        <v>3183</v>
      </c>
      <c r="G289" s="37"/>
      <c r="H289" s="37"/>
      <c r="I289" s="192"/>
      <c r="J289" s="37"/>
      <c r="K289" s="37"/>
      <c r="L289" s="40"/>
      <c r="M289" s="193"/>
      <c r="N289" s="194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199</v>
      </c>
      <c r="AU289" s="18" t="s">
        <v>86</v>
      </c>
    </row>
    <row r="290" spans="1:65" s="13" customFormat="1" ht="10.199999999999999">
      <c r="B290" s="197"/>
      <c r="C290" s="198"/>
      <c r="D290" s="190" t="s">
        <v>201</v>
      </c>
      <c r="E290" s="199" t="s">
        <v>19</v>
      </c>
      <c r="F290" s="200" t="s">
        <v>227</v>
      </c>
      <c r="G290" s="198"/>
      <c r="H290" s="201">
        <v>6</v>
      </c>
      <c r="I290" s="202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201</v>
      </c>
      <c r="AU290" s="207" t="s">
        <v>86</v>
      </c>
      <c r="AV290" s="13" t="s">
        <v>86</v>
      </c>
      <c r="AW290" s="13" t="s">
        <v>37</v>
      </c>
      <c r="AX290" s="13" t="s">
        <v>84</v>
      </c>
      <c r="AY290" s="207" t="s">
        <v>189</v>
      </c>
    </row>
    <row r="291" spans="1:65" s="2" customFormat="1" ht="21.75" customHeight="1">
      <c r="A291" s="35"/>
      <c r="B291" s="36"/>
      <c r="C291" s="176" t="s">
        <v>502</v>
      </c>
      <c r="D291" s="176" t="s">
        <v>191</v>
      </c>
      <c r="E291" s="177" t="s">
        <v>554</v>
      </c>
      <c r="F291" s="178" t="s">
        <v>555</v>
      </c>
      <c r="G291" s="179" t="s">
        <v>194</v>
      </c>
      <c r="H291" s="180">
        <v>2</v>
      </c>
      <c r="I291" s="181"/>
      <c r="J291" s="182">
        <f>ROUND(I291*H291,2)</f>
        <v>0</v>
      </c>
      <c r="K291" s="183"/>
      <c r="L291" s="40"/>
      <c r="M291" s="184" t="s">
        <v>19</v>
      </c>
      <c r="N291" s="185" t="s">
        <v>47</v>
      </c>
      <c r="O291" s="65"/>
      <c r="P291" s="186">
        <f>O291*H291</f>
        <v>0</v>
      </c>
      <c r="Q291" s="186">
        <v>1.6199999999999999E-3</v>
      </c>
      <c r="R291" s="186">
        <f>Q291*H291</f>
        <v>3.2399999999999998E-3</v>
      </c>
      <c r="S291" s="186">
        <v>0</v>
      </c>
      <c r="T291" s="18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8" t="s">
        <v>195</v>
      </c>
      <c r="AT291" s="188" t="s">
        <v>191</v>
      </c>
      <c r="AU291" s="188" t="s">
        <v>86</v>
      </c>
      <c r="AY291" s="18" t="s">
        <v>189</v>
      </c>
      <c r="BE291" s="189">
        <f>IF(N291="základní",J291,0)</f>
        <v>0</v>
      </c>
      <c r="BF291" s="189">
        <f>IF(N291="snížená",J291,0)</f>
        <v>0</v>
      </c>
      <c r="BG291" s="189">
        <f>IF(N291="zákl. přenesená",J291,0)</f>
        <v>0</v>
      </c>
      <c r="BH291" s="189">
        <f>IF(N291="sníž. přenesená",J291,0)</f>
        <v>0</v>
      </c>
      <c r="BI291" s="189">
        <f>IF(N291="nulová",J291,0)</f>
        <v>0</v>
      </c>
      <c r="BJ291" s="18" t="s">
        <v>84</v>
      </c>
      <c r="BK291" s="189">
        <f>ROUND(I291*H291,2)</f>
        <v>0</v>
      </c>
      <c r="BL291" s="18" t="s">
        <v>195</v>
      </c>
      <c r="BM291" s="188" t="s">
        <v>3184</v>
      </c>
    </row>
    <row r="292" spans="1:65" s="2" customFormat="1" ht="28.8">
      <c r="A292" s="35"/>
      <c r="B292" s="36"/>
      <c r="C292" s="37"/>
      <c r="D292" s="190" t="s">
        <v>197</v>
      </c>
      <c r="E292" s="37"/>
      <c r="F292" s="191" t="s">
        <v>557</v>
      </c>
      <c r="G292" s="37"/>
      <c r="H292" s="37"/>
      <c r="I292" s="192"/>
      <c r="J292" s="37"/>
      <c r="K292" s="37"/>
      <c r="L292" s="40"/>
      <c r="M292" s="193"/>
      <c r="N292" s="194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197</v>
      </c>
      <c r="AU292" s="18" t="s">
        <v>86</v>
      </c>
    </row>
    <row r="293" spans="1:65" s="2" customFormat="1" ht="10.199999999999999">
      <c r="A293" s="35"/>
      <c r="B293" s="36"/>
      <c r="C293" s="37"/>
      <c r="D293" s="195" t="s">
        <v>199</v>
      </c>
      <c r="E293" s="37"/>
      <c r="F293" s="196" t="s">
        <v>558</v>
      </c>
      <c r="G293" s="37"/>
      <c r="H293" s="37"/>
      <c r="I293" s="192"/>
      <c r="J293" s="37"/>
      <c r="K293" s="37"/>
      <c r="L293" s="40"/>
      <c r="M293" s="193"/>
      <c r="N293" s="194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199</v>
      </c>
      <c r="AU293" s="18" t="s">
        <v>86</v>
      </c>
    </row>
    <row r="294" spans="1:65" s="13" customFormat="1" ht="10.199999999999999">
      <c r="B294" s="197"/>
      <c r="C294" s="198"/>
      <c r="D294" s="190" t="s">
        <v>201</v>
      </c>
      <c r="E294" s="199" t="s">
        <v>19</v>
      </c>
      <c r="F294" s="200" t="s">
        <v>86</v>
      </c>
      <c r="G294" s="198"/>
      <c r="H294" s="201">
        <v>2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201</v>
      </c>
      <c r="AU294" s="207" t="s">
        <v>86</v>
      </c>
      <c r="AV294" s="13" t="s">
        <v>86</v>
      </c>
      <c r="AW294" s="13" t="s">
        <v>37</v>
      </c>
      <c r="AX294" s="13" t="s">
        <v>84</v>
      </c>
      <c r="AY294" s="207" t="s">
        <v>189</v>
      </c>
    </row>
    <row r="295" spans="1:65" s="2" customFormat="1" ht="21.75" customHeight="1">
      <c r="A295" s="35"/>
      <c r="B295" s="36"/>
      <c r="C295" s="208" t="s">
        <v>506</v>
      </c>
      <c r="D295" s="208" t="s">
        <v>269</v>
      </c>
      <c r="E295" s="209" t="s">
        <v>1790</v>
      </c>
      <c r="F295" s="210" t="s">
        <v>1791</v>
      </c>
      <c r="G295" s="211" t="s">
        <v>194</v>
      </c>
      <c r="H295" s="212">
        <v>2</v>
      </c>
      <c r="I295" s="213"/>
      <c r="J295" s="214">
        <f>ROUND(I295*H295,2)</f>
        <v>0</v>
      </c>
      <c r="K295" s="215"/>
      <c r="L295" s="216"/>
      <c r="M295" s="217" t="s">
        <v>19</v>
      </c>
      <c r="N295" s="218" t="s">
        <v>47</v>
      </c>
      <c r="O295" s="65"/>
      <c r="P295" s="186">
        <f>O295*H295</f>
        <v>0</v>
      </c>
      <c r="Q295" s="186">
        <v>3.5000000000000001E-3</v>
      </c>
      <c r="R295" s="186">
        <f>Q295*H295</f>
        <v>7.0000000000000001E-3</v>
      </c>
      <c r="S295" s="186">
        <v>0</v>
      </c>
      <c r="T295" s="18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8" t="s">
        <v>226</v>
      </c>
      <c r="AT295" s="188" t="s">
        <v>269</v>
      </c>
      <c r="AU295" s="188" t="s">
        <v>86</v>
      </c>
      <c r="AY295" s="18" t="s">
        <v>189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18" t="s">
        <v>84</v>
      </c>
      <c r="BK295" s="189">
        <f>ROUND(I295*H295,2)</f>
        <v>0</v>
      </c>
      <c r="BL295" s="18" t="s">
        <v>195</v>
      </c>
      <c r="BM295" s="188" t="s">
        <v>3185</v>
      </c>
    </row>
    <row r="296" spans="1:65" s="2" customFormat="1" ht="10.199999999999999">
      <c r="A296" s="35"/>
      <c r="B296" s="36"/>
      <c r="C296" s="37"/>
      <c r="D296" s="190" t="s">
        <v>197</v>
      </c>
      <c r="E296" s="37"/>
      <c r="F296" s="191" t="s">
        <v>1791</v>
      </c>
      <c r="G296" s="37"/>
      <c r="H296" s="37"/>
      <c r="I296" s="192"/>
      <c r="J296" s="37"/>
      <c r="K296" s="37"/>
      <c r="L296" s="40"/>
      <c r="M296" s="193"/>
      <c r="N296" s="194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197</v>
      </c>
      <c r="AU296" s="18" t="s">
        <v>86</v>
      </c>
    </row>
    <row r="297" spans="1:65" s="13" customFormat="1" ht="10.199999999999999">
      <c r="B297" s="197"/>
      <c r="C297" s="198"/>
      <c r="D297" s="190" t="s">
        <v>201</v>
      </c>
      <c r="E297" s="199" t="s">
        <v>19</v>
      </c>
      <c r="F297" s="200" t="s">
        <v>86</v>
      </c>
      <c r="G297" s="198"/>
      <c r="H297" s="201">
        <v>2</v>
      </c>
      <c r="I297" s="202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201</v>
      </c>
      <c r="AU297" s="207" t="s">
        <v>86</v>
      </c>
      <c r="AV297" s="13" t="s">
        <v>86</v>
      </c>
      <c r="AW297" s="13" t="s">
        <v>37</v>
      </c>
      <c r="AX297" s="13" t="s">
        <v>84</v>
      </c>
      <c r="AY297" s="207" t="s">
        <v>189</v>
      </c>
    </row>
    <row r="298" spans="1:65" s="2" customFormat="1" ht="16.5" customHeight="1">
      <c r="A298" s="35"/>
      <c r="B298" s="36"/>
      <c r="C298" s="208" t="s">
        <v>510</v>
      </c>
      <c r="D298" s="208" t="s">
        <v>269</v>
      </c>
      <c r="E298" s="209" t="s">
        <v>560</v>
      </c>
      <c r="F298" s="210" t="s">
        <v>561</v>
      </c>
      <c r="G298" s="211" t="s">
        <v>194</v>
      </c>
      <c r="H298" s="212">
        <v>2</v>
      </c>
      <c r="I298" s="213"/>
      <c r="J298" s="214">
        <f>ROUND(I298*H298,2)</f>
        <v>0</v>
      </c>
      <c r="K298" s="215"/>
      <c r="L298" s="216"/>
      <c r="M298" s="217" t="s">
        <v>19</v>
      </c>
      <c r="N298" s="218" t="s">
        <v>47</v>
      </c>
      <c r="O298" s="65"/>
      <c r="P298" s="186">
        <f>O298*H298</f>
        <v>0</v>
      </c>
      <c r="Q298" s="186">
        <v>1.847E-2</v>
      </c>
      <c r="R298" s="186">
        <f>Q298*H298</f>
        <v>3.6940000000000001E-2</v>
      </c>
      <c r="S298" s="186">
        <v>0</v>
      </c>
      <c r="T298" s="18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8" t="s">
        <v>226</v>
      </c>
      <c r="AT298" s="188" t="s">
        <v>269</v>
      </c>
      <c r="AU298" s="188" t="s">
        <v>86</v>
      </c>
      <c r="AY298" s="18" t="s">
        <v>189</v>
      </c>
      <c r="BE298" s="189">
        <f>IF(N298="základní",J298,0)</f>
        <v>0</v>
      </c>
      <c r="BF298" s="189">
        <f>IF(N298="snížená",J298,0)</f>
        <v>0</v>
      </c>
      <c r="BG298" s="189">
        <f>IF(N298="zákl. přenesená",J298,0)</f>
        <v>0</v>
      </c>
      <c r="BH298" s="189">
        <f>IF(N298="sníž. přenesená",J298,0)</f>
        <v>0</v>
      </c>
      <c r="BI298" s="189">
        <f>IF(N298="nulová",J298,0)</f>
        <v>0</v>
      </c>
      <c r="BJ298" s="18" t="s">
        <v>84</v>
      </c>
      <c r="BK298" s="189">
        <f>ROUND(I298*H298,2)</f>
        <v>0</v>
      </c>
      <c r="BL298" s="18" t="s">
        <v>195</v>
      </c>
      <c r="BM298" s="188" t="s">
        <v>3186</v>
      </c>
    </row>
    <row r="299" spans="1:65" s="2" customFormat="1" ht="10.199999999999999">
      <c r="A299" s="35"/>
      <c r="B299" s="36"/>
      <c r="C299" s="37"/>
      <c r="D299" s="190" t="s">
        <v>197</v>
      </c>
      <c r="E299" s="37"/>
      <c r="F299" s="191" t="s">
        <v>561</v>
      </c>
      <c r="G299" s="37"/>
      <c r="H299" s="37"/>
      <c r="I299" s="192"/>
      <c r="J299" s="37"/>
      <c r="K299" s="37"/>
      <c r="L299" s="40"/>
      <c r="M299" s="193"/>
      <c r="N299" s="194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197</v>
      </c>
      <c r="AU299" s="18" t="s">
        <v>86</v>
      </c>
    </row>
    <row r="300" spans="1:65" s="13" customFormat="1" ht="10.199999999999999">
      <c r="B300" s="197"/>
      <c r="C300" s="198"/>
      <c r="D300" s="190" t="s">
        <v>201</v>
      </c>
      <c r="E300" s="199" t="s">
        <v>19</v>
      </c>
      <c r="F300" s="200" t="s">
        <v>86</v>
      </c>
      <c r="G300" s="198"/>
      <c r="H300" s="201">
        <v>2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201</v>
      </c>
      <c r="AU300" s="207" t="s">
        <v>86</v>
      </c>
      <c r="AV300" s="13" t="s">
        <v>86</v>
      </c>
      <c r="AW300" s="13" t="s">
        <v>37</v>
      </c>
      <c r="AX300" s="13" t="s">
        <v>84</v>
      </c>
      <c r="AY300" s="207" t="s">
        <v>189</v>
      </c>
    </row>
    <row r="301" spans="1:65" s="2" customFormat="1" ht="16.5" customHeight="1">
      <c r="A301" s="35"/>
      <c r="B301" s="36"/>
      <c r="C301" s="176" t="s">
        <v>514</v>
      </c>
      <c r="D301" s="176" t="s">
        <v>191</v>
      </c>
      <c r="E301" s="177" t="s">
        <v>568</v>
      </c>
      <c r="F301" s="178" t="s">
        <v>569</v>
      </c>
      <c r="G301" s="179" t="s">
        <v>194</v>
      </c>
      <c r="H301" s="180">
        <v>2</v>
      </c>
      <c r="I301" s="181"/>
      <c r="J301" s="182">
        <f>ROUND(I301*H301,2)</f>
        <v>0</v>
      </c>
      <c r="K301" s="183"/>
      <c r="L301" s="40"/>
      <c r="M301" s="184" t="s">
        <v>19</v>
      </c>
      <c r="N301" s="185" t="s">
        <v>47</v>
      </c>
      <c r="O301" s="65"/>
      <c r="P301" s="186">
        <f>O301*H301</f>
        <v>0</v>
      </c>
      <c r="Q301" s="186">
        <v>1.3600000000000001E-3</v>
      </c>
      <c r="R301" s="186">
        <f>Q301*H301</f>
        <v>2.7200000000000002E-3</v>
      </c>
      <c r="S301" s="186">
        <v>0</v>
      </c>
      <c r="T301" s="18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8" t="s">
        <v>195</v>
      </c>
      <c r="AT301" s="188" t="s">
        <v>191</v>
      </c>
      <c r="AU301" s="188" t="s">
        <v>86</v>
      </c>
      <c r="AY301" s="18" t="s">
        <v>189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8" t="s">
        <v>84</v>
      </c>
      <c r="BK301" s="189">
        <f>ROUND(I301*H301,2)</f>
        <v>0</v>
      </c>
      <c r="BL301" s="18" t="s">
        <v>195</v>
      </c>
      <c r="BM301" s="188" t="s">
        <v>3187</v>
      </c>
    </row>
    <row r="302" spans="1:65" s="2" customFormat="1" ht="19.2">
      <c r="A302" s="35"/>
      <c r="B302" s="36"/>
      <c r="C302" s="37"/>
      <c r="D302" s="190" t="s">
        <v>197</v>
      </c>
      <c r="E302" s="37"/>
      <c r="F302" s="191" t="s">
        <v>571</v>
      </c>
      <c r="G302" s="37"/>
      <c r="H302" s="37"/>
      <c r="I302" s="192"/>
      <c r="J302" s="37"/>
      <c r="K302" s="37"/>
      <c r="L302" s="40"/>
      <c r="M302" s="193"/>
      <c r="N302" s="194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197</v>
      </c>
      <c r="AU302" s="18" t="s">
        <v>86</v>
      </c>
    </row>
    <row r="303" spans="1:65" s="2" customFormat="1" ht="10.199999999999999">
      <c r="A303" s="35"/>
      <c r="B303" s="36"/>
      <c r="C303" s="37"/>
      <c r="D303" s="195" t="s">
        <v>199</v>
      </c>
      <c r="E303" s="37"/>
      <c r="F303" s="196" t="s">
        <v>572</v>
      </c>
      <c r="G303" s="37"/>
      <c r="H303" s="37"/>
      <c r="I303" s="192"/>
      <c r="J303" s="37"/>
      <c r="K303" s="37"/>
      <c r="L303" s="40"/>
      <c r="M303" s="193"/>
      <c r="N303" s="194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199</v>
      </c>
      <c r="AU303" s="18" t="s">
        <v>86</v>
      </c>
    </row>
    <row r="304" spans="1:65" s="13" customFormat="1" ht="10.199999999999999">
      <c r="B304" s="197"/>
      <c r="C304" s="198"/>
      <c r="D304" s="190" t="s">
        <v>201</v>
      </c>
      <c r="E304" s="199" t="s">
        <v>19</v>
      </c>
      <c r="F304" s="200" t="s">
        <v>86</v>
      </c>
      <c r="G304" s="198"/>
      <c r="H304" s="201">
        <v>2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201</v>
      </c>
      <c r="AU304" s="207" t="s">
        <v>86</v>
      </c>
      <c r="AV304" s="13" t="s">
        <v>86</v>
      </c>
      <c r="AW304" s="13" t="s">
        <v>37</v>
      </c>
      <c r="AX304" s="13" t="s">
        <v>84</v>
      </c>
      <c r="AY304" s="207" t="s">
        <v>189</v>
      </c>
    </row>
    <row r="305" spans="1:65" s="2" customFormat="1" ht="24.15" customHeight="1">
      <c r="A305" s="35"/>
      <c r="B305" s="36"/>
      <c r="C305" s="208" t="s">
        <v>520</v>
      </c>
      <c r="D305" s="208" t="s">
        <v>269</v>
      </c>
      <c r="E305" s="209" t="s">
        <v>574</v>
      </c>
      <c r="F305" s="210" t="s">
        <v>575</v>
      </c>
      <c r="G305" s="211" t="s">
        <v>194</v>
      </c>
      <c r="H305" s="212">
        <v>2</v>
      </c>
      <c r="I305" s="213"/>
      <c r="J305" s="214">
        <f>ROUND(I305*H305,2)</f>
        <v>0</v>
      </c>
      <c r="K305" s="215"/>
      <c r="L305" s="216"/>
      <c r="M305" s="217" t="s">
        <v>19</v>
      </c>
      <c r="N305" s="218" t="s">
        <v>47</v>
      </c>
      <c r="O305" s="65"/>
      <c r="P305" s="186">
        <f>O305*H305</f>
        <v>0</v>
      </c>
      <c r="Q305" s="186">
        <v>4.2999999999999997E-2</v>
      </c>
      <c r="R305" s="186">
        <f>Q305*H305</f>
        <v>8.5999999999999993E-2</v>
      </c>
      <c r="S305" s="186">
        <v>0</v>
      </c>
      <c r="T305" s="18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8" t="s">
        <v>226</v>
      </c>
      <c r="AT305" s="188" t="s">
        <v>269</v>
      </c>
      <c r="AU305" s="188" t="s">
        <v>86</v>
      </c>
      <c r="AY305" s="18" t="s">
        <v>189</v>
      </c>
      <c r="BE305" s="189">
        <f>IF(N305="základní",J305,0)</f>
        <v>0</v>
      </c>
      <c r="BF305" s="189">
        <f>IF(N305="snížená",J305,0)</f>
        <v>0</v>
      </c>
      <c r="BG305" s="189">
        <f>IF(N305="zákl. přenesená",J305,0)</f>
        <v>0</v>
      </c>
      <c r="BH305" s="189">
        <f>IF(N305="sníž. přenesená",J305,0)</f>
        <v>0</v>
      </c>
      <c r="BI305" s="189">
        <f>IF(N305="nulová",J305,0)</f>
        <v>0</v>
      </c>
      <c r="BJ305" s="18" t="s">
        <v>84</v>
      </c>
      <c r="BK305" s="189">
        <f>ROUND(I305*H305,2)</f>
        <v>0</v>
      </c>
      <c r="BL305" s="18" t="s">
        <v>195</v>
      </c>
      <c r="BM305" s="188" t="s">
        <v>3188</v>
      </c>
    </row>
    <row r="306" spans="1:65" s="2" customFormat="1" ht="19.2">
      <c r="A306" s="35"/>
      <c r="B306" s="36"/>
      <c r="C306" s="37"/>
      <c r="D306" s="190" t="s">
        <v>197</v>
      </c>
      <c r="E306" s="37"/>
      <c r="F306" s="191" t="s">
        <v>575</v>
      </c>
      <c r="G306" s="37"/>
      <c r="H306" s="37"/>
      <c r="I306" s="192"/>
      <c r="J306" s="37"/>
      <c r="K306" s="37"/>
      <c r="L306" s="40"/>
      <c r="M306" s="193"/>
      <c r="N306" s="194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197</v>
      </c>
      <c r="AU306" s="18" t="s">
        <v>86</v>
      </c>
    </row>
    <row r="307" spans="1:65" s="2" customFormat="1" ht="24.15" customHeight="1">
      <c r="A307" s="35"/>
      <c r="B307" s="36"/>
      <c r="C307" s="176" t="s">
        <v>524</v>
      </c>
      <c r="D307" s="176" t="s">
        <v>191</v>
      </c>
      <c r="E307" s="177" t="s">
        <v>3189</v>
      </c>
      <c r="F307" s="178" t="s">
        <v>3190</v>
      </c>
      <c r="G307" s="179" t="s">
        <v>194</v>
      </c>
      <c r="H307" s="180">
        <v>3</v>
      </c>
      <c r="I307" s="181"/>
      <c r="J307" s="182">
        <f>ROUND(I307*H307,2)</f>
        <v>0</v>
      </c>
      <c r="K307" s="183"/>
      <c r="L307" s="40"/>
      <c r="M307" s="184" t="s">
        <v>19</v>
      </c>
      <c r="N307" s="185" t="s">
        <v>47</v>
      </c>
      <c r="O307" s="65"/>
      <c r="P307" s="186">
        <f>O307*H307</f>
        <v>0</v>
      </c>
      <c r="Q307" s="186">
        <v>0</v>
      </c>
      <c r="R307" s="186">
        <f>Q307*H307</f>
        <v>0</v>
      </c>
      <c r="S307" s="186">
        <v>0</v>
      </c>
      <c r="T307" s="18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8" t="s">
        <v>195</v>
      </c>
      <c r="AT307" s="188" t="s">
        <v>191</v>
      </c>
      <c r="AU307" s="188" t="s">
        <v>86</v>
      </c>
      <c r="AY307" s="18" t="s">
        <v>189</v>
      </c>
      <c r="BE307" s="189">
        <f>IF(N307="základní",J307,0)</f>
        <v>0</v>
      </c>
      <c r="BF307" s="189">
        <f>IF(N307="snížená",J307,0)</f>
        <v>0</v>
      </c>
      <c r="BG307" s="189">
        <f>IF(N307="zákl. přenesená",J307,0)</f>
        <v>0</v>
      </c>
      <c r="BH307" s="189">
        <f>IF(N307="sníž. přenesená",J307,0)</f>
        <v>0</v>
      </c>
      <c r="BI307" s="189">
        <f>IF(N307="nulová",J307,0)</f>
        <v>0</v>
      </c>
      <c r="BJ307" s="18" t="s">
        <v>84</v>
      </c>
      <c r="BK307" s="189">
        <f>ROUND(I307*H307,2)</f>
        <v>0</v>
      </c>
      <c r="BL307" s="18" t="s">
        <v>195</v>
      </c>
      <c r="BM307" s="188" t="s">
        <v>3191</v>
      </c>
    </row>
    <row r="308" spans="1:65" s="2" customFormat="1" ht="28.8">
      <c r="A308" s="35"/>
      <c r="B308" s="36"/>
      <c r="C308" s="37"/>
      <c r="D308" s="190" t="s">
        <v>197</v>
      </c>
      <c r="E308" s="37"/>
      <c r="F308" s="191" t="s">
        <v>3192</v>
      </c>
      <c r="G308" s="37"/>
      <c r="H308" s="37"/>
      <c r="I308" s="192"/>
      <c r="J308" s="37"/>
      <c r="K308" s="37"/>
      <c r="L308" s="40"/>
      <c r="M308" s="193"/>
      <c r="N308" s="194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197</v>
      </c>
      <c r="AU308" s="18" t="s">
        <v>86</v>
      </c>
    </row>
    <row r="309" spans="1:65" s="2" customFormat="1" ht="10.199999999999999">
      <c r="A309" s="35"/>
      <c r="B309" s="36"/>
      <c r="C309" s="37"/>
      <c r="D309" s="195" t="s">
        <v>199</v>
      </c>
      <c r="E309" s="37"/>
      <c r="F309" s="196" t="s">
        <v>3193</v>
      </c>
      <c r="G309" s="37"/>
      <c r="H309" s="37"/>
      <c r="I309" s="192"/>
      <c r="J309" s="37"/>
      <c r="K309" s="37"/>
      <c r="L309" s="40"/>
      <c r="M309" s="193"/>
      <c r="N309" s="194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199</v>
      </c>
      <c r="AU309" s="18" t="s">
        <v>86</v>
      </c>
    </row>
    <row r="310" spans="1:65" s="13" customFormat="1" ht="10.199999999999999">
      <c r="B310" s="197"/>
      <c r="C310" s="198"/>
      <c r="D310" s="190" t="s">
        <v>201</v>
      </c>
      <c r="E310" s="199" t="s">
        <v>19</v>
      </c>
      <c r="F310" s="200" t="s">
        <v>207</v>
      </c>
      <c r="G310" s="198"/>
      <c r="H310" s="201">
        <v>3</v>
      </c>
      <c r="I310" s="202"/>
      <c r="J310" s="198"/>
      <c r="K310" s="198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201</v>
      </c>
      <c r="AU310" s="207" t="s">
        <v>86</v>
      </c>
      <c r="AV310" s="13" t="s">
        <v>86</v>
      </c>
      <c r="AW310" s="13" t="s">
        <v>37</v>
      </c>
      <c r="AX310" s="13" t="s">
        <v>84</v>
      </c>
      <c r="AY310" s="207" t="s">
        <v>189</v>
      </c>
    </row>
    <row r="311" spans="1:65" s="2" customFormat="1" ht="24.15" customHeight="1">
      <c r="A311" s="35"/>
      <c r="B311" s="36"/>
      <c r="C311" s="208" t="s">
        <v>529</v>
      </c>
      <c r="D311" s="208" t="s">
        <v>269</v>
      </c>
      <c r="E311" s="209" t="s">
        <v>3194</v>
      </c>
      <c r="F311" s="210" t="s">
        <v>3195</v>
      </c>
      <c r="G311" s="211" t="s">
        <v>194</v>
      </c>
      <c r="H311" s="212">
        <v>3</v>
      </c>
      <c r="I311" s="213"/>
      <c r="J311" s="214">
        <f>ROUND(I311*H311,2)</f>
        <v>0</v>
      </c>
      <c r="K311" s="215"/>
      <c r="L311" s="216"/>
      <c r="M311" s="217" t="s">
        <v>19</v>
      </c>
      <c r="N311" s="218" t="s">
        <v>47</v>
      </c>
      <c r="O311" s="65"/>
      <c r="P311" s="186">
        <f>O311*H311</f>
        <v>0</v>
      </c>
      <c r="Q311" s="186">
        <v>3.5999999999999999E-3</v>
      </c>
      <c r="R311" s="186">
        <f>Q311*H311</f>
        <v>1.0800000000000001E-2</v>
      </c>
      <c r="S311" s="186">
        <v>0</v>
      </c>
      <c r="T311" s="18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8" t="s">
        <v>226</v>
      </c>
      <c r="AT311" s="188" t="s">
        <v>269</v>
      </c>
      <c r="AU311" s="188" t="s">
        <v>86</v>
      </c>
      <c r="AY311" s="18" t="s">
        <v>189</v>
      </c>
      <c r="BE311" s="189">
        <f>IF(N311="základní",J311,0)</f>
        <v>0</v>
      </c>
      <c r="BF311" s="189">
        <f>IF(N311="snížená",J311,0)</f>
        <v>0</v>
      </c>
      <c r="BG311" s="189">
        <f>IF(N311="zákl. přenesená",J311,0)</f>
        <v>0</v>
      </c>
      <c r="BH311" s="189">
        <f>IF(N311="sníž. přenesená",J311,0)</f>
        <v>0</v>
      </c>
      <c r="BI311" s="189">
        <f>IF(N311="nulová",J311,0)</f>
        <v>0</v>
      </c>
      <c r="BJ311" s="18" t="s">
        <v>84</v>
      </c>
      <c r="BK311" s="189">
        <f>ROUND(I311*H311,2)</f>
        <v>0</v>
      </c>
      <c r="BL311" s="18" t="s">
        <v>195</v>
      </c>
      <c r="BM311" s="188" t="s">
        <v>3196</v>
      </c>
    </row>
    <row r="312" spans="1:65" s="2" customFormat="1" ht="19.2">
      <c r="A312" s="35"/>
      <c r="B312" s="36"/>
      <c r="C312" s="37"/>
      <c r="D312" s="190" t="s">
        <v>197</v>
      </c>
      <c r="E312" s="37"/>
      <c r="F312" s="191" t="s">
        <v>3195</v>
      </c>
      <c r="G312" s="37"/>
      <c r="H312" s="37"/>
      <c r="I312" s="192"/>
      <c r="J312" s="37"/>
      <c r="K312" s="37"/>
      <c r="L312" s="40"/>
      <c r="M312" s="193"/>
      <c r="N312" s="194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197</v>
      </c>
      <c r="AU312" s="18" t="s">
        <v>86</v>
      </c>
    </row>
    <row r="313" spans="1:65" s="2" customFormat="1" ht="21.75" customHeight="1">
      <c r="A313" s="35"/>
      <c r="B313" s="36"/>
      <c r="C313" s="176" t="s">
        <v>533</v>
      </c>
      <c r="D313" s="176" t="s">
        <v>191</v>
      </c>
      <c r="E313" s="177" t="s">
        <v>3197</v>
      </c>
      <c r="F313" s="178" t="s">
        <v>3198</v>
      </c>
      <c r="G313" s="179" t="s">
        <v>194</v>
      </c>
      <c r="H313" s="180">
        <v>1</v>
      </c>
      <c r="I313" s="181"/>
      <c r="J313" s="182">
        <f>ROUND(I313*H313,2)</f>
        <v>0</v>
      </c>
      <c r="K313" s="183"/>
      <c r="L313" s="40"/>
      <c r="M313" s="184" t="s">
        <v>19</v>
      </c>
      <c r="N313" s="185" t="s">
        <v>47</v>
      </c>
      <c r="O313" s="65"/>
      <c r="P313" s="186">
        <f>O313*H313</f>
        <v>0</v>
      </c>
      <c r="Q313" s="186">
        <v>2.81E-3</v>
      </c>
      <c r="R313" s="186">
        <f>Q313*H313</f>
        <v>2.81E-3</v>
      </c>
      <c r="S313" s="186">
        <v>0</v>
      </c>
      <c r="T313" s="18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8" t="s">
        <v>195</v>
      </c>
      <c r="AT313" s="188" t="s">
        <v>191</v>
      </c>
      <c r="AU313" s="188" t="s">
        <v>86</v>
      </c>
      <c r="AY313" s="18" t="s">
        <v>189</v>
      </c>
      <c r="BE313" s="189">
        <f>IF(N313="základní",J313,0)</f>
        <v>0</v>
      </c>
      <c r="BF313" s="189">
        <f>IF(N313="snížená",J313,0)</f>
        <v>0</v>
      </c>
      <c r="BG313" s="189">
        <f>IF(N313="zákl. přenesená",J313,0)</f>
        <v>0</v>
      </c>
      <c r="BH313" s="189">
        <f>IF(N313="sníž. přenesená",J313,0)</f>
        <v>0</v>
      </c>
      <c r="BI313" s="189">
        <f>IF(N313="nulová",J313,0)</f>
        <v>0</v>
      </c>
      <c r="BJ313" s="18" t="s">
        <v>84</v>
      </c>
      <c r="BK313" s="189">
        <f>ROUND(I313*H313,2)</f>
        <v>0</v>
      </c>
      <c r="BL313" s="18" t="s">
        <v>195</v>
      </c>
      <c r="BM313" s="188" t="s">
        <v>3199</v>
      </c>
    </row>
    <row r="314" spans="1:65" s="2" customFormat="1" ht="28.8">
      <c r="A314" s="35"/>
      <c r="B314" s="36"/>
      <c r="C314" s="37"/>
      <c r="D314" s="190" t="s">
        <v>197</v>
      </c>
      <c r="E314" s="37"/>
      <c r="F314" s="191" t="s">
        <v>3200</v>
      </c>
      <c r="G314" s="37"/>
      <c r="H314" s="37"/>
      <c r="I314" s="192"/>
      <c r="J314" s="37"/>
      <c r="K314" s="37"/>
      <c r="L314" s="40"/>
      <c r="M314" s="193"/>
      <c r="N314" s="194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197</v>
      </c>
      <c r="AU314" s="18" t="s">
        <v>86</v>
      </c>
    </row>
    <row r="315" spans="1:65" s="2" customFormat="1" ht="10.199999999999999">
      <c r="A315" s="35"/>
      <c r="B315" s="36"/>
      <c r="C315" s="37"/>
      <c r="D315" s="195" t="s">
        <v>199</v>
      </c>
      <c r="E315" s="37"/>
      <c r="F315" s="196" t="s">
        <v>3201</v>
      </c>
      <c r="G315" s="37"/>
      <c r="H315" s="37"/>
      <c r="I315" s="192"/>
      <c r="J315" s="37"/>
      <c r="K315" s="37"/>
      <c r="L315" s="40"/>
      <c r="M315" s="193"/>
      <c r="N315" s="194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199</v>
      </c>
      <c r="AU315" s="18" t="s">
        <v>86</v>
      </c>
    </row>
    <row r="316" spans="1:65" s="13" customFormat="1" ht="10.199999999999999">
      <c r="B316" s="197"/>
      <c r="C316" s="198"/>
      <c r="D316" s="190" t="s">
        <v>201</v>
      </c>
      <c r="E316" s="199" t="s">
        <v>19</v>
      </c>
      <c r="F316" s="200" t="s">
        <v>84</v>
      </c>
      <c r="G316" s="198"/>
      <c r="H316" s="201">
        <v>1</v>
      </c>
      <c r="I316" s="202"/>
      <c r="J316" s="198"/>
      <c r="K316" s="198"/>
      <c r="L316" s="203"/>
      <c r="M316" s="204"/>
      <c r="N316" s="205"/>
      <c r="O316" s="205"/>
      <c r="P316" s="205"/>
      <c r="Q316" s="205"/>
      <c r="R316" s="205"/>
      <c r="S316" s="205"/>
      <c r="T316" s="206"/>
      <c r="AT316" s="207" t="s">
        <v>201</v>
      </c>
      <c r="AU316" s="207" t="s">
        <v>86</v>
      </c>
      <c r="AV316" s="13" t="s">
        <v>86</v>
      </c>
      <c r="AW316" s="13" t="s">
        <v>37</v>
      </c>
      <c r="AX316" s="13" t="s">
        <v>84</v>
      </c>
      <c r="AY316" s="207" t="s">
        <v>189</v>
      </c>
    </row>
    <row r="317" spans="1:65" s="2" customFormat="1" ht="24.15" customHeight="1">
      <c r="A317" s="35"/>
      <c r="B317" s="36"/>
      <c r="C317" s="208" t="s">
        <v>539</v>
      </c>
      <c r="D317" s="208" t="s">
        <v>269</v>
      </c>
      <c r="E317" s="209" t="s">
        <v>3202</v>
      </c>
      <c r="F317" s="210" t="s">
        <v>3203</v>
      </c>
      <c r="G317" s="211" t="s">
        <v>194</v>
      </c>
      <c r="H317" s="212">
        <v>1</v>
      </c>
      <c r="I317" s="213"/>
      <c r="J317" s="214">
        <f>ROUND(I317*H317,2)</f>
        <v>0</v>
      </c>
      <c r="K317" s="215"/>
      <c r="L317" s="216"/>
      <c r="M317" s="217" t="s">
        <v>19</v>
      </c>
      <c r="N317" s="218" t="s">
        <v>47</v>
      </c>
      <c r="O317" s="65"/>
      <c r="P317" s="186">
        <f>O317*H317</f>
        <v>0</v>
      </c>
      <c r="Q317" s="186">
        <v>4.5999999999999999E-2</v>
      </c>
      <c r="R317" s="186">
        <f>Q317*H317</f>
        <v>4.5999999999999999E-2</v>
      </c>
      <c r="S317" s="186">
        <v>0</v>
      </c>
      <c r="T317" s="18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8" t="s">
        <v>226</v>
      </c>
      <c r="AT317" s="188" t="s">
        <v>269</v>
      </c>
      <c r="AU317" s="188" t="s">
        <v>86</v>
      </c>
      <c r="AY317" s="18" t="s">
        <v>189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18" t="s">
        <v>84</v>
      </c>
      <c r="BK317" s="189">
        <f>ROUND(I317*H317,2)</f>
        <v>0</v>
      </c>
      <c r="BL317" s="18" t="s">
        <v>195</v>
      </c>
      <c r="BM317" s="188" t="s">
        <v>3204</v>
      </c>
    </row>
    <row r="318" spans="1:65" s="2" customFormat="1" ht="19.2">
      <c r="A318" s="35"/>
      <c r="B318" s="36"/>
      <c r="C318" s="37"/>
      <c r="D318" s="190" t="s">
        <v>197</v>
      </c>
      <c r="E318" s="37"/>
      <c r="F318" s="191" t="s">
        <v>3203</v>
      </c>
      <c r="G318" s="37"/>
      <c r="H318" s="37"/>
      <c r="I318" s="192"/>
      <c r="J318" s="37"/>
      <c r="K318" s="37"/>
      <c r="L318" s="40"/>
      <c r="M318" s="193"/>
      <c r="N318" s="194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197</v>
      </c>
      <c r="AU318" s="18" t="s">
        <v>86</v>
      </c>
    </row>
    <row r="319" spans="1:65" s="2" customFormat="1" ht="24.15" customHeight="1">
      <c r="A319" s="35"/>
      <c r="B319" s="36"/>
      <c r="C319" s="208" t="s">
        <v>543</v>
      </c>
      <c r="D319" s="208" t="s">
        <v>269</v>
      </c>
      <c r="E319" s="209" t="s">
        <v>1566</v>
      </c>
      <c r="F319" s="210" t="s">
        <v>1567</v>
      </c>
      <c r="G319" s="211" t="s">
        <v>194</v>
      </c>
      <c r="H319" s="212">
        <v>1</v>
      </c>
      <c r="I319" s="213"/>
      <c r="J319" s="214">
        <f>ROUND(I319*H319,2)</f>
        <v>0</v>
      </c>
      <c r="K319" s="215"/>
      <c r="L319" s="216"/>
      <c r="M319" s="217" t="s">
        <v>19</v>
      </c>
      <c r="N319" s="218" t="s">
        <v>47</v>
      </c>
      <c r="O319" s="65"/>
      <c r="P319" s="186">
        <f>O319*H319</f>
        <v>0</v>
      </c>
      <c r="Q319" s="186">
        <v>4.0000000000000001E-3</v>
      </c>
      <c r="R319" s="186">
        <f>Q319*H319</f>
        <v>4.0000000000000001E-3</v>
      </c>
      <c r="S319" s="186">
        <v>0</v>
      </c>
      <c r="T319" s="18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8" t="s">
        <v>226</v>
      </c>
      <c r="AT319" s="188" t="s">
        <v>269</v>
      </c>
      <c r="AU319" s="188" t="s">
        <v>86</v>
      </c>
      <c r="AY319" s="18" t="s">
        <v>189</v>
      </c>
      <c r="BE319" s="189">
        <f>IF(N319="základní",J319,0)</f>
        <v>0</v>
      </c>
      <c r="BF319" s="189">
        <f>IF(N319="snížená",J319,0)</f>
        <v>0</v>
      </c>
      <c r="BG319" s="189">
        <f>IF(N319="zákl. přenesená",J319,0)</f>
        <v>0</v>
      </c>
      <c r="BH319" s="189">
        <f>IF(N319="sníž. přenesená",J319,0)</f>
        <v>0</v>
      </c>
      <c r="BI319" s="189">
        <f>IF(N319="nulová",J319,0)</f>
        <v>0</v>
      </c>
      <c r="BJ319" s="18" t="s">
        <v>84</v>
      </c>
      <c r="BK319" s="189">
        <f>ROUND(I319*H319,2)</f>
        <v>0</v>
      </c>
      <c r="BL319" s="18" t="s">
        <v>195</v>
      </c>
      <c r="BM319" s="188" t="s">
        <v>3205</v>
      </c>
    </row>
    <row r="320" spans="1:65" s="2" customFormat="1" ht="10.199999999999999">
      <c r="A320" s="35"/>
      <c r="B320" s="36"/>
      <c r="C320" s="37"/>
      <c r="D320" s="190" t="s">
        <v>197</v>
      </c>
      <c r="E320" s="37"/>
      <c r="F320" s="191" t="s">
        <v>1567</v>
      </c>
      <c r="G320" s="37"/>
      <c r="H320" s="37"/>
      <c r="I320" s="192"/>
      <c r="J320" s="37"/>
      <c r="K320" s="37"/>
      <c r="L320" s="40"/>
      <c r="M320" s="193"/>
      <c r="N320" s="194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197</v>
      </c>
      <c r="AU320" s="18" t="s">
        <v>86</v>
      </c>
    </row>
    <row r="321" spans="1:65" s="13" customFormat="1" ht="10.199999999999999">
      <c r="B321" s="197"/>
      <c r="C321" s="198"/>
      <c r="D321" s="190" t="s">
        <v>201</v>
      </c>
      <c r="E321" s="199" t="s">
        <v>19</v>
      </c>
      <c r="F321" s="200" t="s">
        <v>84</v>
      </c>
      <c r="G321" s="198"/>
      <c r="H321" s="201">
        <v>1</v>
      </c>
      <c r="I321" s="202"/>
      <c r="J321" s="198"/>
      <c r="K321" s="198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201</v>
      </c>
      <c r="AU321" s="207" t="s">
        <v>86</v>
      </c>
      <c r="AV321" s="13" t="s">
        <v>86</v>
      </c>
      <c r="AW321" s="13" t="s">
        <v>37</v>
      </c>
      <c r="AX321" s="13" t="s">
        <v>84</v>
      </c>
      <c r="AY321" s="207" t="s">
        <v>189</v>
      </c>
    </row>
    <row r="322" spans="1:65" s="2" customFormat="1" ht="24.15" customHeight="1">
      <c r="A322" s="35"/>
      <c r="B322" s="36"/>
      <c r="C322" s="176" t="s">
        <v>735</v>
      </c>
      <c r="D322" s="176" t="s">
        <v>191</v>
      </c>
      <c r="E322" s="177" t="s">
        <v>1578</v>
      </c>
      <c r="F322" s="178" t="s">
        <v>1579</v>
      </c>
      <c r="G322" s="179" t="s">
        <v>194</v>
      </c>
      <c r="H322" s="180">
        <v>1</v>
      </c>
      <c r="I322" s="181"/>
      <c r="J322" s="182">
        <f>ROUND(I322*H322,2)</f>
        <v>0</v>
      </c>
      <c r="K322" s="183"/>
      <c r="L322" s="40"/>
      <c r="M322" s="184" t="s">
        <v>19</v>
      </c>
      <c r="N322" s="185" t="s">
        <v>47</v>
      </c>
      <c r="O322" s="65"/>
      <c r="P322" s="186">
        <f>O322*H322</f>
        <v>0</v>
      </c>
      <c r="Q322" s="186">
        <v>0</v>
      </c>
      <c r="R322" s="186">
        <f>Q322*H322</f>
        <v>0</v>
      </c>
      <c r="S322" s="186">
        <v>0</v>
      </c>
      <c r="T322" s="18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8" t="s">
        <v>195</v>
      </c>
      <c r="AT322" s="188" t="s">
        <v>191</v>
      </c>
      <c r="AU322" s="188" t="s">
        <v>86</v>
      </c>
      <c r="AY322" s="18" t="s">
        <v>189</v>
      </c>
      <c r="BE322" s="189">
        <f>IF(N322="základní",J322,0)</f>
        <v>0</v>
      </c>
      <c r="BF322" s="189">
        <f>IF(N322="snížená",J322,0)</f>
        <v>0</v>
      </c>
      <c r="BG322" s="189">
        <f>IF(N322="zákl. přenesená",J322,0)</f>
        <v>0</v>
      </c>
      <c r="BH322" s="189">
        <f>IF(N322="sníž. přenesená",J322,0)</f>
        <v>0</v>
      </c>
      <c r="BI322" s="189">
        <f>IF(N322="nulová",J322,0)</f>
        <v>0</v>
      </c>
      <c r="BJ322" s="18" t="s">
        <v>84</v>
      </c>
      <c r="BK322" s="189">
        <f>ROUND(I322*H322,2)</f>
        <v>0</v>
      </c>
      <c r="BL322" s="18" t="s">
        <v>195</v>
      </c>
      <c r="BM322" s="188" t="s">
        <v>3206</v>
      </c>
    </row>
    <row r="323" spans="1:65" s="2" customFormat="1" ht="28.8">
      <c r="A323" s="35"/>
      <c r="B323" s="36"/>
      <c r="C323" s="37"/>
      <c r="D323" s="190" t="s">
        <v>197</v>
      </c>
      <c r="E323" s="37"/>
      <c r="F323" s="191" t="s">
        <v>1581</v>
      </c>
      <c r="G323" s="37"/>
      <c r="H323" s="37"/>
      <c r="I323" s="192"/>
      <c r="J323" s="37"/>
      <c r="K323" s="37"/>
      <c r="L323" s="40"/>
      <c r="M323" s="193"/>
      <c r="N323" s="194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197</v>
      </c>
      <c r="AU323" s="18" t="s">
        <v>86</v>
      </c>
    </row>
    <row r="324" spans="1:65" s="2" customFormat="1" ht="10.199999999999999">
      <c r="A324" s="35"/>
      <c r="B324" s="36"/>
      <c r="C324" s="37"/>
      <c r="D324" s="195" t="s">
        <v>199</v>
      </c>
      <c r="E324" s="37"/>
      <c r="F324" s="196" t="s">
        <v>1582</v>
      </c>
      <c r="G324" s="37"/>
      <c r="H324" s="37"/>
      <c r="I324" s="192"/>
      <c r="J324" s="37"/>
      <c r="K324" s="37"/>
      <c r="L324" s="40"/>
      <c r="M324" s="193"/>
      <c r="N324" s="194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199</v>
      </c>
      <c r="AU324" s="18" t="s">
        <v>86</v>
      </c>
    </row>
    <row r="325" spans="1:65" s="13" customFormat="1" ht="10.199999999999999">
      <c r="B325" s="197"/>
      <c r="C325" s="198"/>
      <c r="D325" s="190" t="s">
        <v>201</v>
      </c>
      <c r="E325" s="199" t="s">
        <v>19</v>
      </c>
      <c r="F325" s="200" t="s">
        <v>84</v>
      </c>
      <c r="G325" s="198"/>
      <c r="H325" s="201">
        <v>1</v>
      </c>
      <c r="I325" s="202"/>
      <c r="J325" s="198"/>
      <c r="K325" s="198"/>
      <c r="L325" s="203"/>
      <c r="M325" s="204"/>
      <c r="N325" s="205"/>
      <c r="O325" s="205"/>
      <c r="P325" s="205"/>
      <c r="Q325" s="205"/>
      <c r="R325" s="205"/>
      <c r="S325" s="205"/>
      <c r="T325" s="206"/>
      <c r="AT325" s="207" t="s">
        <v>201</v>
      </c>
      <c r="AU325" s="207" t="s">
        <v>86</v>
      </c>
      <c r="AV325" s="13" t="s">
        <v>86</v>
      </c>
      <c r="AW325" s="13" t="s">
        <v>37</v>
      </c>
      <c r="AX325" s="13" t="s">
        <v>84</v>
      </c>
      <c r="AY325" s="207" t="s">
        <v>189</v>
      </c>
    </row>
    <row r="326" spans="1:65" s="2" customFormat="1" ht="24.15" customHeight="1">
      <c r="A326" s="35"/>
      <c r="B326" s="36"/>
      <c r="C326" s="208" t="s">
        <v>742</v>
      </c>
      <c r="D326" s="208" t="s">
        <v>269</v>
      </c>
      <c r="E326" s="209" t="s">
        <v>606</v>
      </c>
      <c r="F326" s="210" t="s">
        <v>607</v>
      </c>
      <c r="G326" s="211" t="s">
        <v>194</v>
      </c>
      <c r="H326" s="212">
        <v>1</v>
      </c>
      <c r="I326" s="213"/>
      <c r="J326" s="214">
        <f>ROUND(I326*H326,2)</f>
        <v>0</v>
      </c>
      <c r="K326" s="215"/>
      <c r="L326" s="216"/>
      <c r="M326" s="217" t="s">
        <v>19</v>
      </c>
      <c r="N326" s="218" t="s">
        <v>47</v>
      </c>
      <c r="O326" s="65"/>
      <c r="P326" s="186">
        <f>O326*H326</f>
        <v>0</v>
      </c>
      <c r="Q326" s="186">
        <v>4.0000000000000001E-3</v>
      </c>
      <c r="R326" s="186">
        <f>Q326*H326</f>
        <v>4.0000000000000001E-3</v>
      </c>
      <c r="S326" s="186">
        <v>0</v>
      </c>
      <c r="T326" s="18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8" t="s">
        <v>226</v>
      </c>
      <c r="AT326" s="188" t="s">
        <v>269</v>
      </c>
      <c r="AU326" s="188" t="s">
        <v>86</v>
      </c>
      <c r="AY326" s="18" t="s">
        <v>189</v>
      </c>
      <c r="BE326" s="189">
        <f>IF(N326="základní",J326,0)</f>
        <v>0</v>
      </c>
      <c r="BF326" s="189">
        <f>IF(N326="snížená",J326,0)</f>
        <v>0</v>
      </c>
      <c r="BG326" s="189">
        <f>IF(N326="zákl. přenesená",J326,0)</f>
        <v>0</v>
      </c>
      <c r="BH326" s="189">
        <f>IF(N326="sníž. přenesená",J326,0)</f>
        <v>0</v>
      </c>
      <c r="BI326" s="189">
        <f>IF(N326="nulová",J326,0)</f>
        <v>0</v>
      </c>
      <c r="BJ326" s="18" t="s">
        <v>84</v>
      </c>
      <c r="BK326" s="189">
        <f>ROUND(I326*H326,2)</f>
        <v>0</v>
      </c>
      <c r="BL326" s="18" t="s">
        <v>195</v>
      </c>
      <c r="BM326" s="188" t="s">
        <v>3207</v>
      </c>
    </row>
    <row r="327" spans="1:65" s="2" customFormat="1" ht="10.199999999999999">
      <c r="A327" s="35"/>
      <c r="B327" s="36"/>
      <c r="C327" s="37"/>
      <c r="D327" s="190" t="s">
        <v>197</v>
      </c>
      <c r="E327" s="37"/>
      <c r="F327" s="191" t="s">
        <v>607</v>
      </c>
      <c r="G327" s="37"/>
      <c r="H327" s="37"/>
      <c r="I327" s="192"/>
      <c r="J327" s="37"/>
      <c r="K327" s="37"/>
      <c r="L327" s="40"/>
      <c r="M327" s="193"/>
      <c r="N327" s="194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197</v>
      </c>
      <c r="AU327" s="18" t="s">
        <v>86</v>
      </c>
    </row>
    <row r="328" spans="1:65" s="2" customFormat="1" ht="33" customHeight="1">
      <c r="A328" s="35"/>
      <c r="B328" s="36"/>
      <c r="C328" s="208" t="s">
        <v>1288</v>
      </c>
      <c r="D328" s="208" t="s">
        <v>269</v>
      </c>
      <c r="E328" s="209" t="s">
        <v>3208</v>
      </c>
      <c r="F328" s="210" t="s">
        <v>3209</v>
      </c>
      <c r="G328" s="211" t="s">
        <v>194</v>
      </c>
      <c r="H328" s="212">
        <v>1</v>
      </c>
      <c r="I328" s="213"/>
      <c r="J328" s="214">
        <f>ROUND(I328*H328,2)</f>
        <v>0</v>
      </c>
      <c r="K328" s="215"/>
      <c r="L328" s="216"/>
      <c r="M328" s="217" t="s">
        <v>19</v>
      </c>
      <c r="N328" s="218" t="s">
        <v>47</v>
      </c>
      <c r="O328" s="65"/>
      <c r="P328" s="186">
        <f>O328*H328</f>
        <v>0</v>
      </c>
      <c r="Q328" s="186">
        <v>5.2999999999999999E-2</v>
      </c>
      <c r="R328" s="186">
        <f>Q328*H328</f>
        <v>5.2999999999999999E-2</v>
      </c>
      <c r="S328" s="186">
        <v>0</v>
      </c>
      <c r="T328" s="18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8" t="s">
        <v>226</v>
      </c>
      <c r="AT328" s="188" t="s">
        <v>269</v>
      </c>
      <c r="AU328" s="188" t="s">
        <v>86</v>
      </c>
      <c r="AY328" s="18" t="s">
        <v>189</v>
      </c>
      <c r="BE328" s="189">
        <f>IF(N328="základní",J328,0)</f>
        <v>0</v>
      </c>
      <c r="BF328" s="189">
        <f>IF(N328="snížená",J328,0)</f>
        <v>0</v>
      </c>
      <c r="BG328" s="189">
        <f>IF(N328="zákl. přenesená",J328,0)</f>
        <v>0</v>
      </c>
      <c r="BH328" s="189">
        <f>IF(N328="sníž. přenesená",J328,0)</f>
        <v>0</v>
      </c>
      <c r="BI328" s="189">
        <f>IF(N328="nulová",J328,0)</f>
        <v>0</v>
      </c>
      <c r="BJ328" s="18" t="s">
        <v>84</v>
      </c>
      <c r="BK328" s="189">
        <f>ROUND(I328*H328,2)</f>
        <v>0</v>
      </c>
      <c r="BL328" s="18" t="s">
        <v>195</v>
      </c>
      <c r="BM328" s="188" t="s">
        <v>3210</v>
      </c>
    </row>
    <row r="329" spans="1:65" s="2" customFormat="1" ht="19.2">
      <c r="A329" s="35"/>
      <c r="B329" s="36"/>
      <c r="C329" s="37"/>
      <c r="D329" s="190" t="s">
        <v>197</v>
      </c>
      <c r="E329" s="37"/>
      <c r="F329" s="191" t="s">
        <v>3209</v>
      </c>
      <c r="G329" s="37"/>
      <c r="H329" s="37"/>
      <c r="I329" s="192"/>
      <c r="J329" s="37"/>
      <c r="K329" s="37"/>
      <c r="L329" s="40"/>
      <c r="M329" s="193"/>
      <c r="N329" s="194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197</v>
      </c>
      <c r="AU329" s="18" t="s">
        <v>86</v>
      </c>
    </row>
    <row r="330" spans="1:65" s="13" customFormat="1" ht="10.199999999999999">
      <c r="B330" s="197"/>
      <c r="C330" s="198"/>
      <c r="D330" s="190" t="s">
        <v>201</v>
      </c>
      <c r="E330" s="199" t="s">
        <v>19</v>
      </c>
      <c r="F330" s="200" t="s">
        <v>84</v>
      </c>
      <c r="G330" s="198"/>
      <c r="H330" s="201">
        <v>1</v>
      </c>
      <c r="I330" s="202"/>
      <c r="J330" s="198"/>
      <c r="K330" s="198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201</v>
      </c>
      <c r="AU330" s="207" t="s">
        <v>86</v>
      </c>
      <c r="AV330" s="13" t="s">
        <v>86</v>
      </c>
      <c r="AW330" s="13" t="s">
        <v>37</v>
      </c>
      <c r="AX330" s="13" t="s">
        <v>84</v>
      </c>
      <c r="AY330" s="207" t="s">
        <v>189</v>
      </c>
    </row>
    <row r="331" spans="1:65" s="2" customFormat="1" ht="24.15" customHeight="1">
      <c r="A331" s="35"/>
      <c r="B331" s="36"/>
      <c r="C331" s="176" t="s">
        <v>549</v>
      </c>
      <c r="D331" s="176" t="s">
        <v>191</v>
      </c>
      <c r="E331" s="177" t="s">
        <v>3211</v>
      </c>
      <c r="F331" s="178" t="s">
        <v>3212</v>
      </c>
      <c r="G331" s="179" t="s">
        <v>194</v>
      </c>
      <c r="H331" s="180">
        <v>3</v>
      </c>
      <c r="I331" s="181"/>
      <c r="J331" s="182">
        <f>ROUND(I331*H331,2)</f>
        <v>0</v>
      </c>
      <c r="K331" s="183"/>
      <c r="L331" s="40"/>
      <c r="M331" s="184" t="s">
        <v>19</v>
      </c>
      <c r="N331" s="185" t="s">
        <v>47</v>
      </c>
      <c r="O331" s="65"/>
      <c r="P331" s="186">
        <f>O331*H331</f>
        <v>0</v>
      </c>
      <c r="Q331" s="186">
        <v>0</v>
      </c>
      <c r="R331" s="186">
        <f>Q331*H331</f>
        <v>0</v>
      </c>
      <c r="S331" s="186">
        <v>0</v>
      </c>
      <c r="T331" s="18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8" t="s">
        <v>195</v>
      </c>
      <c r="AT331" s="188" t="s">
        <v>191</v>
      </c>
      <c r="AU331" s="188" t="s">
        <v>86</v>
      </c>
      <c r="AY331" s="18" t="s">
        <v>189</v>
      </c>
      <c r="BE331" s="189">
        <f>IF(N331="základní",J331,0)</f>
        <v>0</v>
      </c>
      <c r="BF331" s="189">
        <f>IF(N331="snížená",J331,0)</f>
        <v>0</v>
      </c>
      <c r="BG331" s="189">
        <f>IF(N331="zákl. přenesená",J331,0)</f>
        <v>0</v>
      </c>
      <c r="BH331" s="189">
        <f>IF(N331="sníž. přenesená",J331,0)</f>
        <v>0</v>
      </c>
      <c r="BI331" s="189">
        <f>IF(N331="nulová",J331,0)</f>
        <v>0</v>
      </c>
      <c r="BJ331" s="18" t="s">
        <v>84</v>
      </c>
      <c r="BK331" s="189">
        <f>ROUND(I331*H331,2)</f>
        <v>0</v>
      </c>
      <c r="BL331" s="18" t="s">
        <v>195</v>
      </c>
      <c r="BM331" s="188" t="s">
        <v>3213</v>
      </c>
    </row>
    <row r="332" spans="1:65" s="2" customFormat="1" ht="28.8">
      <c r="A332" s="35"/>
      <c r="B332" s="36"/>
      <c r="C332" s="37"/>
      <c r="D332" s="190" t="s">
        <v>197</v>
      </c>
      <c r="E332" s="37"/>
      <c r="F332" s="191" t="s">
        <v>3214</v>
      </c>
      <c r="G332" s="37"/>
      <c r="H332" s="37"/>
      <c r="I332" s="192"/>
      <c r="J332" s="37"/>
      <c r="K332" s="37"/>
      <c r="L332" s="40"/>
      <c r="M332" s="193"/>
      <c r="N332" s="194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197</v>
      </c>
      <c r="AU332" s="18" t="s">
        <v>86</v>
      </c>
    </row>
    <row r="333" spans="1:65" s="2" customFormat="1" ht="10.199999999999999">
      <c r="A333" s="35"/>
      <c r="B333" s="36"/>
      <c r="C333" s="37"/>
      <c r="D333" s="195" t="s">
        <v>199</v>
      </c>
      <c r="E333" s="37"/>
      <c r="F333" s="196" t="s">
        <v>3215</v>
      </c>
      <c r="G333" s="37"/>
      <c r="H333" s="37"/>
      <c r="I333" s="192"/>
      <c r="J333" s="37"/>
      <c r="K333" s="37"/>
      <c r="L333" s="40"/>
      <c r="M333" s="193"/>
      <c r="N333" s="194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199</v>
      </c>
      <c r="AU333" s="18" t="s">
        <v>86</v>
      </c>
    </row>
    <row r="334" spans="1:65" s="13" customFormat="1" ht="10.199999999999999">
      <c r="B334" s="197"/>
      <c r="C334" s="198"/>
      <c r="D334" s="190" t="s">
        <v>201</v>
      </c>
      <c r="E334" s="199" t="s">
        <v>19</v>
      </c>
      <c r="F334" s="200" t="s">
        <v>207</v>
      </c>
      <c r="G334" s="198"/>
      <c r="H334" s="201">
        <v>3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201</v>
      </c>
      <c r="AU334" s="207" t="s">
        <v>86</v>
      </c>
      <c r="AV334" s="13" t="s">
        <v>86</v>
      </c>
      <c r="AW334" s="13" t="s">
        <v>37</v>
      </c>
      <c r="AX334" s="13" t="s">
        <v>84</v>
      </c>
      <c r="AY334" s="207" t="s">
        <v>189</v>
      </c>
    </row>
    <row r="335" spans="1:65" s="2" customFormat="1" ht="24.15" customHeight="1">
      <c r="A335" s="35"/>
      <c r="B335" s="36"/>
      <c r="C335" s="208" t="s">
        <v>553</v>
      </c>
      <c r="D335" s="208" t="s">
        <v>269</v>
      </c>
      <c r="E335" s="209" t="s">
        <v>3216</v>
      </c>
      <c r="F335" s="210" t="s">
        <v>3217</v>
      </c>
      <c r="G335" s="211" t="s">
        <v>194</v>
      </c>
      <c r="H335" s="212">
        <v>3</v>
      </c>
      <c r="I335" s="213"/>
      <c r="J335" s="214">
        <f>ROUND(I335*H335,2)</f>
        <v>0</v>
      </c>
      <c r="K335" s="215"/>
      <c r="L335" s="216"/>
      <c r="M335" s="217" t="s">
        <v>19</v>
      </c>
      <c r="N335" s="218" t="s">
        <v>47</v>
      </c>
      <c r="O335" s="65"/>
      <c r="P335" s="186">
        <f>O335*H335</f>
        <v>0</v>
      </c>
      <c r="Q335" s="186">
        <v>5.8999999999999999E-3</v>
      </c>
      <c r="R335" s="186">
        <f>Q335*H335</f>
        <v>1.77E-2</v>
      </c>
      <c r="S335" s="186">
        <v>0</v>
      </c>
      <c r="T335" s="18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8" t="s">
        <v>226</v>
      </c>
      <c r="AT335" s="188" t="s">
        <v>269</v>
      </c>
      <c r="AU335" s="188" t="s">
        <v>86</v>
      </c>
      <c r="AY335" s="18" t="s">
        <v>189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18" t="s">
        <v>84</v>
      </c>
      <c r="BK335" s="189">
        <f>ROUND(I335*H335,2)</f>
        <v>0</v>
      </c>
      <c r="BL335" s="18" t="s">
        <v>195</v>
      </c>
      <c r="BM335" s="188" t="s">
        <v>3218</v>
      </c>
    </row>
    <row r="336" spans="1:65" s="2" customFormat="1" ht="19.2">
      <c r="A336" s="35"/>
      <c r="B336" s="36"/>
      <c r="C336" s="37"/>
      <c r="D336" s="190" t="s">
        <v>197</v>
      </c>
      <c r="E336" s="37"/>
      <c r="F336" s="191" t="s">
        <v>3217</v>
      </c>
      <c r="G336" s="37"/>
      <c r="H336" s="37"/>
      <c r="I336" s="192"/>
      <c r="J336" s="37"/>
      <c r="K336" s="37"/>
      <c r="L336" s="40"/>
      <c r="M336" s="193"/>
      <c r="N336" s="194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197</v>
      </c>
      <c r="AU336" s="18" t="s">
        <v>86</v>
      </c>
    </row>
    <row r="337" spans="1:65" s="2" customFormat="1" ht="21.75" customHeight="1">
      <c r="A337" s="35"/>
      <c r="B337" s="36"/>
      <c r="C337" s="176" t="s">
        <v>559</v>
      </c>
      <c r="D337" s="176" t="s">
        <v>191</v>
      </c>
      <c r="E337" s="177" t="s">
        <v>610</v>
      </c>
      <c r="F337" s="178" t="s">
        <v>611</v>
      </c>
      <c r="G337" s="179" t="s">
        <v>210</v>
      </c>
      <c r="H337" s="180">
        <v>30.5</v>
      </c>
      <c r="I337" s="181"/>
      <c r="J337" s="182">
        <f>ROUND(I337*H337,2)</f>
        <v>0</v>
      </c>
      <c r="K337" s="183"/>
      <c r="L337" s="40"/>
      <c r="M337" s="184" t="s">
        <v>19</v>
      </c>
      <c r="N337" s="185" t="s">
        <v>47</v>
      </c>
      <c r="O337" s="65"/>
      <c r="P337" s="186">
        <f>O337*H337</f>
        <v>0</v>
      </c>
      <c r="Q337" s="186">
        <v>0</v>
      </c>
      <c r="R337" s="186">
        <f>Q337*H337</f>
        <v>0</v>
      </c>
      <c r="S337" s="186">
        <v>0</v>
      </c>
      <c r="T337" s="18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8" t="s">
        <v>195</v>
      </c>
      <c r="AT337" s="188" t="s">
        <v>191</v>
      </c>
      <c r="AU337" s="188" t="s">
        <v>86</v>
      </c>
      <c r="AY337" s="18" t="s">
        <v>189</v>
      </c>
      <c r="BE337" s="189">
        <f>IF(N337="základní",J337,0)</f>
        <v>0</v>
      </c>
      <c r="BF337" s="189">
        <f>IF(N337="snížená",J337,0)</f>
        <v>0</v>
      </c>
      <c r="BG337" s="189">
        <f>IF(N337="zákl. přenesená",J337,0)</f>
        <v>0</v>
      </c>
      <c r="BH337" s="189">
        <f>IF(N337="sníž. přenesená",J337,0)</f>
        <v>0</v>
      </c>
      <c r="BI337" s="189">
        <f>IF(N337="nulová",J337,0)</f>
        <v>0</v>
      </c>
      <c r="BJ337" s="18" t="s">
        <v>84</v>
      </c>
      <c r="BK337" s="189">
        <f>ROUND(I337*H337,2)</f>
        <v>0</v>
      </c>
      <c r="BL337" s="18" t="s">
        <v>195</v>
      </c>
      <c r="BM337" s="188" t="s">
        <v>3219</v>
      </c>
    </row>
    <row r="338" spans="1:65" s="2" customFormat="1" ht="10.199999999999999">
      <c r="A338" s="35"/>
      <c r="B338" s="36"/>
      <c r="C338" s="37"/>
      <c r="D338" s="190" t="s">
        <v>197</v>
      </c>
      <c r="E338" s="37"/>
      <c r="F338" s="191" t="s">
        <v>613</v>
      </c>
      <c r="G338" s="37"/>
      <c r="H338" s="37"/>
      <c r="I338" s="192"/>
      <c r="J338" s="37"/>
      <c r="K338" s="37"/>
      <c r="L338" s="40"/>
      <c r="M338" s="193"/>
      <c r="N338" s="194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197</v>
      </c>
      <c r="AU338" s="18" t="s">
        <v>86</v>
      </c>
    </row>
    <row r="339" spans="1:65" s="2" customFormat="1" ht="10.199999999999999">
      <c r="A339" s="35"/>
      <c r="B339" s="36"/>
      <c r="C339" s="37"/>
      <c r="D339" s="195" t="s">
        <v>199</v>
      </c>
      <c r="E339" s="37"/>
      <c r="F339" s="196" t="s">
        <v>3220</v>
      </c>
      <c r="G339" s="37"/>
      <c r="H339" s="37"/>
      <c r="I339" s="192"/>
      <c r="J339" s="37"/>
      <c r="K339" s="37"/>
      <c r="L339" s="40"/>
      <c r="M339" s="193"/>
      <c r="N339" s="194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199</v>
      </c>
      <c r="AU339" s="18" t="s">
        <v>86</v>
      </c>
    </row>
    <row r="340" spans="1:65" s="13" customFormat="1" ht="10.199999999999999">
      <c r="B340" s="197"/>
      <c r="C340" s="198"/>
      <c r="D340" s="190" t="s">
        <v>201</v>
      </c>
      <c r="E340" s="199" t="s">
        <v>19</v>
      </c>
      <c r="F340" s="200" t="s">
        <v>3139</v>
      </c>
      <c r="G340" s="198"/>
      <c r="H340" s="201">
        <v>30.5</v>
      </c>
      <c r="I340" s="202"/>
      <c r="J340" s="198"/>
      <c r="K340" s="198"/>
      <c r="L340" s="203"/>
      <c r="M340" s="204"/>
      <c r="N340" s="205"/>
      <c r="O340" s="205"/>
      <c r="P340" s="205"/>
      <c r="Q340" s="205"/>
      <c r="R340" s="205"/>
      <c r="S340" s="205"/>
      <c r="T340" s="206"/>
      <c r="AT340" s="207" t="s">
        <v>201</v>
      </c>
      <c r="AU340" s="207" t="s">
        <v>86</v>
      </c>
      <c r="AV340" s="13" t="s">
        <v>86</v>
      </c>
      <c r="AW340" s="13" t="s">
        <v>37</v>
      </c>
      <c r="AX340" s="13" t="s">
        <v>84</v>
      </c>
      <c r="AY340" s="207" t="s">
        <v>189</v>
      </c>
    </row>
    <row r="341" spans="1:65" s="2" customFormat="1" ht="24.15" customHeight="1">
      <c r="A341" s="35"/>
      <c r="B341" s="36"/>
      <c r="C341" s="176" t="s">
        <v>563</v>
      </c>
      <c r="D341" s="176" t="s">
        <v>191</v>
      </c>
      <c r="E341" s="177" t="s">
        <v>616</v>
      </c>
      <c r="F341" s="178" t="s">
        <v>617</v>
      </c>
      <c r="G341" s="179" t="s">
        <v>210</v>
      </c>
      <c r="H341" s="180">
        <v>30.5</v>
      </c>
      <c r="I341" s="181"/>
      <c r="J341" s="182">
        <f>ROUND(I341*H341,2)</f>
        <v>0</v>
      </c>
      <c r="K341" s="183"/>
      <c r="L341" s="40"/>
      <c r="M341" s="184" t="s">
        <v>19</v>
      </c>
      <c r="N341" s="185" t="s">
        <v>47</v>
      </c>
      <c r="O341" s="65"/>
      <c r="P341" s="186">
        <f>O341*H341</f>
        <v>0</v>
      </c>
      <c r="Q341" s="186">
        <v>0</v>
      </c>
      <c r="R341" s="186">
        <f>Q341*H341</f>
        <v>0</v>
      </c>
      <c r="S341" s="186">
        <v>0</v>
      </c>
      <c r="T341" s="18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8" t="s">
        <v>195</v>
      </c>
      <c r="AT341" s="188" t="s">
        <v>191</v>
      </c>
      <c r="AU341" s="188" t="s">
        <v>86</v>
      </c>
      <c r="AY341" s="18" t="s">
        <v>189</v>
      </c>
      <c r="BE341" s="189">
        <f>IF(N341="základní",J341,0)</f>
        <v>0</v>
      </c>
      <c r="BF341" s="189">
        <f>IF(N341="snížená",J341,0)</f>
        <v>0</v>
      </c>
      <c r="BG341" s="189">
        <f>IF(N341="zákl. přenesená",J341,0)</f>
        <v>0</v>
      </c>
      <c r="BH341" s="189">
        <f>IF(N341="sníž. přenesená",J341,0)</f>
        <v>0</v>
      </c>
      <c r="BI341" s="189">
        <f>IF(N341="nulová",J341,0)</f>
        <v>0</v>
      </c>
      <c r="BJ341" s="18" t="s">
        <v>84</v>
      </c>
      <c r="BK341" s="189">
        <f>ROUND(I341*H341,2)</f>
        <v>0</v>
      </c>
      <c r="BL341" s="18" t="s">
        <v>195</v>
      </c>
      <c r="BM341" s="188" t="s">
        <v>3221</v>
      </c>
    </row>
    <row r="342" spans="1:65" s="2" customFormat="1" ht="10.199999999999999">
      <c r="A342" s="35"/>
      <c r="B342" s="36"/>
      <c r="C342" s="37"/>
      <c r="D342" s="190" t="s">
        <v>197</v>
      </c>
      <c r="E342" s="37"/>
      <c r="F342" s="191" t="s">
        <v>617</v>
      </c>
      <c r="G342" s="37"/>
      <c r="H342" s="37"/>
      <c r="I342" s="192"/>
      <c r="J342" s="37"/>
      <c r="K342" s="37"/>
      <c r="L342" s="40"/>
      <c r="M342" s="193"/>
      <c r="N342" s="194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197</v>
      </c>
      <c r="AU342" s="18" t="s">
        <v>86</v>
      </c>
    </row>
    <row r="343" spans="1:65" s="2" customFormat="1" ht="10.199999999999999">
      <c r="A343" s="35"/>
      <c r="B343" s="36"/>
      <c r="C343" s="37"/>
      <c r="D343" s="195" t="s">
        <v>199</v>
      </c>
      <c r="E343" s="37"/>
      <c r="F343" s="196" t="s">
        <v>619</v>
      </c>
      <c r="G343" s="37"/>
      <c r="H343" s="37"/>
      <c r="I343" s="192"/>
      <c r="J343" s="37"/>
      <c r="K343" s="37"/>
      <c r="L343" s="40"/>
      <c r="M343" s="193"/>
      <c r="N343" s="194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199</v>
      </c>
      <c r="AU343" s="18" t="s">
        <v>86</v>
      </c>
    </row>
    <row r="344" spans="1:65" s="13" customFormat="1" ht="10.199999999999999">
      <c r="B344" s="197"/>
      <c r="C344" s="198"/>
      <c r="D344" s="190" t="s">
        <v>201</v>
      </c>
      <c r="E344" s="199" t="s">
        <v>19</v>
      </c>
      <c r="F344" s="200" t="s">
        <v>3139</v>
      </c>
      <c r="G344" s="198"/>
      <c r="H344" s="201">
        <v>30.5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201</v>
      </c>
      <c r="AU344" s="207" t="s">
        <v>86</v>
      </c>
      <c r="AV344" s="13" t="s">
        <v>86</v>
      </c>
      <c r="AW344" s="13" t="s">
        <v>37</v>
      </c>
      <c r="AX344" s="13" t="s">
        <v>84</v>
      </c>
      <c r="AY344" s="207" t="s">
        <v>189</v>
      </c>
    </row>
    <row r="345" spans="1:65" s="2" customFormat="1" ht="21.75" customHeight="1">
      <c r="A345" s="35"/>
      <c r="B345" s="36"/>
      <c r="C345" s="176" t="s">
        <v>567</v>
      </c>
      <c r="D345" s="176" t="s">
        <v>191</v>
      </c>
      <c r="E345" s="177" t="s">
        <v>1595</v>
      </c>
      <c r="F345" s="178" t="s">
        <v>1596</v>
      </c>
      <c r="G345" s="179" t="s">
        <v>210</v>
      </c>
      <c r="H345" s="180">
        <v>62.5</v>
      </c>
      <c r="I345" s="181"/>
      <c r="J345" s="182">
        <f>ROUND(I345*H345,2)</f>
        <v>0</v>
      </c>
      <c r="K345" s="183"/>
      <c r="L345" s="40"/>
      <c r="M345" s="184" t="s">
        <v>19</v>
      </c>
      <c r="N345" s="185" t="s">
        <v>47</v>
      </c>
      <c r="O345" s="65"/>
      <c r="P345" s="186">
        <f>O345*H345</f>
        <v>0</v>
      </c>
      <c r="Q345" s="186">
        <v>0</v>
      </c>
      <c r="R345" s="186">
        <f>Q345*H345</f>
        <v>0</v>
      </c>
      <c r="S345" s="186">
        <v>0</v>
      </c>
      <c r="T345" s="18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8" t="s">
        <v>195</v>
      </c>
      <c r="AT345" s="188" t="s">
        <v>191</v>
      </c>
      <c r="AU345" s="188" t="s">
        <v>86</v>
      </c>
      <c r="AY345" s="18" t="s">
        <v>189</v>
      </c>
      <c r="BE345" s="189">
        <f>IF(N345="základní",J345,0)</f>
        <v>0</v>
      </c>
      <c r="BF345" s="189">
        <f>IF(N345="snížená",J345,0)</f>
        <v>0</v>
      </c>
      <c r="BG345" s="189">
        <f>IF(N345="zákl. přenesená",J345,0)</f>
        <v>0</v>
      </c>
      <c r="BH345" s="189">
        <f>IF(N345="sníž. přenesená",J345,0)</f>
        <v>0</v>
      </c>
      <c r="BI345" s="189">
        <f>IF(N345="nulová",J345,0)</f>
        <v>0</v>
      </c>
      <c r="BJ345" s="18" t="s">
        <v>84</v>
      </c>
      <c r="BK345" s="189">
        <f>ROUND(I345*H345,2)</f>
        <v>0</v>
      </c>
      <c r="BL345" s="18" t="s">
        <v>195</v>
      </c>
      <c r="BM345" s="188" t="s">
        <v>3222</v>
      </c>
    </row>
    <row r="346" spans="1:65" s="2" customFormat="1" ht="10.199999999999999">
      <c r="A346" s="35"/>
      <c r="B346" s="36"/>
      <c r="C346" s="37"/>
      <c r="D346" s="190" t="s">
        <v>197</v>
      </c>
      <c r="E346" s="37"/>
      <c r="F346" s="191" t="s">
        <v>1598</v>
      </c>
      <c r="G346" s="37"/>
      <c r="H346" s="37"/>
      <c r="I346" s="192"/>
      <c r="J346" s="37"/>
      <c r="K346" s="37"/>
      <c r="L346" s="40"/>
      <c r="M346" s="193"/>
      <c r="N346" s="194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197</v>
      </c>
      <c r="AU346" s="18" t="s">
        <v>86</v>
      </c>
    </row>
    <row r="347" spans="1:65" s="2" customFormat="1" ht="10.199999999999999">
      <c r="A347" s="35"/>
      <c r="B347" s="36"/>
      <c r="C347" s="37"/>
      <c r="D347" s="195" t="s">
        <v>199</v>
      </c>
      <c r="E347" s="37"/>
      <c r="F347" s="196" t="s">
        <v>3223</v>
      </c>
      <c r="G347" s="37"/>
      <c r="H347" s="37"/>
      <c r="I347" s="192"/>
      <c r="J347" s="37"/>
      <c r="K347" s="37"/>
      <c r="L347" s="40"/>
      <c r="M347" s="193"/>
      <c r="N347" s="194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199</v>
      </c>
      <c r="AU347" s="18" t="s">
        <v>86</v>
      </c>
    </row>
    <row r="348" spans="1:65" s="13" customFormat="1" ht="10.199999999999999">
      <c r="B348" s="197"/>
      <c r="C348" s="198"/>
      <c r="D348" s="190" t="s">
        <v>201</v>
      </c>
      <c r="E348" s="199" t="s">
        <v>19</v>
      </c>
      <c r="F348" s="200" t="s">
        <v>3150</v>
      </c>
      <c r="G348" s="198"/>
      <c r="H348" s="201">
        <v>62.5</v>
      </c>
      <c r="I348" s="202"/>
      <c r="J348" s="198"/>
      <c r="K348" s="198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201</v>
      </c>
      <c r="AU348" s="207" t="s">
        <v>86</v>
      </c>
      <c r="AV348" s="13" t="s">
        <v>86</v>
      </c>
      <c r="AW348" s="13" t="s">
        <v>37</v>
      </c>
      <c r="AX348" s="13" t="s">
        <v>84</v>
      </c>
      <c r="AY348" s="207" t="s">
        <v>189</v>
      </c>
    </row>
    <row r="349" spans="1:65" s="2" customFormat="1" ht="24.15" customHeight="1">
      <c r="A349" s="35"/>
      <c r="B349" s="36"/>
      <c r="C349" s="176" t="s">
        <v>573</v>
      </c>
      <c r="D349" s="176" t="s">
        <v>191</v>
      </c>
      <c r="E349" s="177" t="s">
        <v>1600</v>
      </c>
      <c r="F349" s="178" t="s">
        <v>1601</v>
      </c>
      <c r="G349" s="179" t="s">
        <v>210</v>
      </c>
      <c r="H349" s="180">
        <v>62.5</v>
      </c>
      <c r="I349" s="181"/>
      <c r="J349" s="182">
        <f>ROUND(I349*H349,2)</f>
        <v>0</v>
      </c>
      <c r="K349" s="183"/>
      <c r="L349" s="40"/>
      <c r="M349" s="184" t="s">
        <v>19</v>
      </c>
      <c r="N349" s="185" t="s">
        <v>47</v>
      </c>
      <c r="O349" s="65"/>
      <c r="P349" s="186">
        <f>O349*H349</f>
        <v>0</v>
      </c>
      <c r="Q349" s="186">
        <v>0</v>
      </c>
      <c r="R349" s="186">
        <f>Q349*H349</f>
        <v>0</v>
      </c>
      <c r="S349" s="186">
        <v>0</v>
      </c>
      <c r="T349" s="18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8" t="s">
        <v>195</v>
      </c>
      <c r="AT349" s="188" t="s">
        <v>191</v>
      </c>
      <c r="AU349" s="188" t="s">
        <v>86</v>
      </c>
      <c r="AY349" s="18" t="s">
        <v>189</v>
      </c>
      <c r="BE349" s="189">
        <f>IF(N349="základní",J349,0)</f>
        <v>0</v>
      </c>
      <c r="BF349" s="189">
        <f>IF(N349="snížená",J349,0)</f>
        <v>0</v>
      </c>
      <c r="BG349" s="189">
        <f>IF(N349="zákl. přenesená",J349,0)</f>
        <v>0</v>
      </c>
      <c r="BH349" s="189">
        <f>IF(N349="sníž. přenesená",J349,0)</f>
        <v>0</v>
      </c>
      <c r="BI349" s="189">
        <f>IF(N349="nulová",J349,0)</f>
        <v>0</v>
      </c>
      <c r="BJ349" s="18" t="s">
        <v>84</v>
      </c>
      <c r="BK349" s="189">
        <f>ROUND(I349*H349,2)</f>
        <v>0</v>
      </c>
      <c r="BL349" s="18" t="s">
        <v>195</v>
      </c>
      <c r="BM349" s="188" t="s">
        <v>3224</v>
      </c>
    </row>
    <row r="350" spans="1:65" s="2" customFormat="1" ht="10.199999999999999">
      <c r="A350" s="35"/>
      <c r="B350" s="36"/>
      <c r="C350" s="37"/>
      <c r="D350" s="190" t="s">
        <v>197</v>
      </c>
      <c r="E350" s="37"/>
      <c r="F350" s="191" t="s">
        <v>1601</v>
      </c>
      <c r="G350" s="37"/>
      <c r="H350" s="37"/>
      <c r="I350" s="192"/>
      <c r="J350" s="37"/>
      <c r="K350" s="37"/>
      <c r="L350" s="40"/>
      <c r="M350" s="193"/>
      <c r="N350" s="194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197</v>
      </c>
      <c r="AU350" s="18" t="s">
        <v>86</v>
      </c>
    </row>
    <row r="351" spans="1:65" s="2" customFormat="1" ht="10.199999999999999">
      <c r="A351" s="35"/>
      <c r="B351" s="36"/>
      <c r="C351" s="37"/>
      <c r="D351" s="195" t="s">
        <v>199</v>
      </c>
      <c r="E351" s="37"/>
      <c r="F351" s="196" t="s">
        <v>3225</v>
      </c>
      <c r="G351" s="37"/>
      <c r="H351" s="37"/>
      <c r="I351" s="192"/>
      <c r="J351" s="37"/>
      <c r="K351" s="37"/>
      <c r="L351" s="40"/>
      <c r="M351" s="193"/>
      <c r="N351" s="194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199</v>
      </c>
      <c r="AU351" s="18" t="s">
        <v>86</v>
      </c>
    </row>
    <row r="352" spans="1:65" s="13" customFormat="1" ht="10.199999999999999">
      <c r="B352" s="197"/>
      <c r="C352" s="198"/>
      <c r="D352" s="190" t="s">
        <v>201</v>
      </c>
      <c r="E352" s="199" t="s">
        <v>19</v>
      </c>
      <c r="F352" s="200" t="s">
        <v>3150</v>
      </c>
      <c r="G352" s="198"/>
      <c r="H352" s="201">
        <v>62.5</v>
      </c>
      <c r="I352" s="202"/>
      <c r="J352" s="198"/>
      <c r="K352" s="198"/>
      <c r="L352" s="203"/>
      <c r="M352" s="204"/>
      <c r="N352" s="205"/>
      <c r="O352" s="205"/>
      <c r="P352" s="205"/>
      <c r="Q352" s="205"/>
      <c r="R352" s="205"/>
      <c r="S352" s="205"/>
      <c r="T352" s="206"/>
      <c r="AT352" s="207" t="s">
        <v>201</v>
      </c>
      <c r="AU352" s="207" t="s">
        <v>86</v>
      </c>
      <c r="AV352" s="13" t="s">
        <v>86</v>
      </c>
      <c r="AW352" s="13" t="s">
        <v>37</v>
      </c>
      <c r="AX352" s="13" t="s">
        <v>84</v>
      </c>
      <c r="AY352" s="207" t="s">
        <v>189</v>
      </c>
    </row>
    <row r="353" spans="1:65" s="2" customFormat="1" ht="24.15" customHeight="1">
      <c r="A353" s="35"/>
      <c r="B353" s="36"/>
      <c r="C353" s="176" t="s">
        <v>577</v>
      </c>
      <c r="D353" s="176" t="s">
        <v>191</v>
      </c>
      <c r="E353" s="177" t="s">
        <v>621</v>
      </c>
      <c r="F353" s="178" t="s">
        <v>622</v>
      </c>
      <c r="G353" s="179" t="s">
        <v>194</v>
      </c>
      <c r="H353" s="180">
        <v>4</v>
      </c>
      <c r="I353" s="181"/>
      <c r="J353" s="182">
        <f>ROUND(I353*H353,2)</f>
        <v>0</v>
      </c>
      <c r="K353" s="183"/>
      <c r="L353" s="40"/>
      <c r="M353" s="184" t="s">
        <v>19</v>
      </c>
      <c r="N353" s="185" t="s">
        <v>47</v>
      </c>
      <c r="O353" s="65"/>
      <c r="P353" s="186">
        <f>O353*H353</f>
        <v>0</v>
      </c>
      <c r="Q353" s="186">
        <v>0.45937</v>
      </c>
      <c r="R353" s="186">
        <f>Q353*H353</f>
        <v>1.83748</v>
      </c>
      <c r="S353" s="186">
        <v>0</v>
      </c>
      <c r="T353" s="18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8" t="s">
        <v>195</v>
      </c>
      <c r="AT353" s="188" t="s">
        <v>191</v>
      </c>
      <c r="AU353" s="188" t="s">
        <v>86</v>
      </c>
      <c r="AY353" s="18" t="s">
        <v>189</v>
      </c>
      <c r="BE353" s="189">
        <f>IF(N353="základní",J353,0)</f>
        <v>0</v>
      </c>
      <c r="BF353" s="189">
        <f>IF(N353="snížená",J353,0)</f>
        <v>0</v>
      </c>
      <c r="BG353" s="189">
        <f>IF(N353="zákl. přenesená",J353,0)</f>
        <v>0</v>
      </c>
      <c r="BH353" s="189">
        <f>IF(N353="sníž. přenesená",J353,0)</f>
        <v>0</v>
      </c>
      <c r="BI353" s="189">
        <f>IF(N353="nulová",J353,0)</f>
        <v>0</v>
      </c>
      <c r="BJ353" s="18" t="s">
        <v>84</v>
      </c>
      <c r="BK353" s="189">
        <f>ROUND(I353*H353,2)</f>
        <v>0</v>
      </c>
      <c r="BL353" s="18" t="s">
        <v>195</v>
      </c>
      <c r="BM353" s="188" t="s">
        <v>3226</v>
      </c>
    </row>
    <row r="354" spans="1:65" s="2" customFormat="1" ht="19.2">
      <c r="A354" s="35"/>
      <c r="B354" s="36"/>
      <c r="C354" s="37"/>
      <c r="D354" s="190" t="s">
        <v>197</v>
      </c>
      <c r="E354" s="37"/>
      <c r="F354" s="191" t="s">
        <v>624</v>
      </c>
      <c r="G354" s="37"/>
      <c r="H354" s="37"/>
      <c r="I354" s="192"/>
      <c r="J354" s="37"/>
      <c r="K354" s="37"/>
      <c r="L354" s="40"/>
      <c r="M354" s="193"/>
      <c r="N354" s="194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197</v>
      </c>
      <c r="AU354" s="18" t="s">
        <v>86</v>
      </c>
    </row>
    <row r="355" spans="1:65" s="2" customFormat="1" ht="10.199999999999999">
      <c r="A355" s="35"/>
      <c r="B355" s="36"/>
      <c r="C355" s="37"/>
      <c r="D355" s="195" t="s">
        <v>199</v>
      </c>
      <c r="E355" s="37"/>
      <c r="F355" s="196" t="s">
        <v>625</v>
      </c>
      <c r="G355" s="37"/>
      <c r="H355" s="37"/>
      <c r="I355" s="192"/>
      <c r="J355" s="37"/>
      <c r="K355" s="37"/>
      <c r="L355" s="40"/>
      <c r="M355" s="193"/>
      <c r="N355" s="194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199</v>
      </c>
      <c r="AU355" s="18" t="s">
        <v>86</v>
      </c>
    </row>
    <row r="356" spans="1:65" s="13" customFormat="1" ht="10.199999999999999">
      <c r="B356" s="197"/>
      <c r="C356" s="198"/>
      <c r="D356" s="190" t="s">
        <v>201</v>
      </c>
      <c r="E356" s="199" t="s">
        <v>19</v>
      </c>
      <c r="F356" s="200" t="s">
        <v>195</v>
      </c>
      <c r="G356" s="198"/>
      <c r="H356" s="201">
        <v>4</v>
      </c>
      <c r="I356" s="202"/>
      <c r="J356" s="198"/>
      <c r="K356" s="198"/>
      <c r="L356" s="203"/>
      <c r="M356" s="204"/>
      <c r="N356" s="205"/>
      <c r="O356" s="205"/>
      <c r="P356" s="205"/>
      <c r="Q356" s="205"/>
      <c r="R356" s="205"/>
      <c r="S356" s="205"/>
      <c r="T356" s="206"/>
      <c r="AT356" s="207" t="s">
        <v>201</v>
      </c>
      <c r="AU356" s="207" t="s">
        <v>86</v>
      </c>
      <c r="AV356" s="13" t="s">
        <v>86</v>
      </c>
      <c r="AW356" s="13" t="s">
        <v>37</v>
      </c>
      <c r="AX356" s="13" t="s">
        <v>84</v>
      </c>
      <c r="AY356" s="207" t="s">
        <v>189</v>
      </c>
    </row>
    <row r="357" spans="1:65" s="2" customFormat="1" ht="16.5" customHeight="1">
      <c r="A357" s="35"/>
      <c r="B357" s="36"/>
      <c r="C357" s="176" t="s">
        <v>581</v>
      </c>
      <c r="D357" s="176" t="s">
        <v>191</v>
      </c>
      <c r="E357" s="177" t="s">
        <v>628</v>
      </c>
      <c r="F357" s="178" t="s">
        <v>629</v>
      </c>
      <c r="G357" s="179" t="s">
        <v>194</v>
      </c>
      <c r="H357" s="180">
        <v>4</v>
      </c>
      <c r="I357" s="181"/>
      <c r="J357" s="182">
        <f>ROUND(I357*H357,2)</f>
        <v>0</v>
      </c>
      <c r="K357" s="183"/>
      <c r="L357" s="40"/>
      <c r="M357" s="184" t="s">
        <v>19</v>
      </c>
      <c r="N357" s="185" t="s">
        <v>47</v>
      </c>
      <c r="O357" s="65"/>
      <c r="P357" s="186">
        <f>O357*H357</f>
        <v>0</v>
      </c>
      <c r="Q357" s="186">
        <v>0.12303</v>
      </c>
      <c r="R357" s="186">
        <f>Q357*H357</f>
        <v>0.49212</v>
      </c>
      <c r="S357" s="186">
        <v>0</v>
      </c>
      <c r="T357" s="18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8" t="s">
        <v>195</v>
      </c>
      <c r="AT357" s="188" t="s">
        <v>191</v>
      </c>
      <c r="AU357" s="188" t="s">
        <v>86</v>
      </c>
      <c r="AY357" s="18" t="s">
        <v>189</v>
      </c>
      <c r="BE357" s="189">
        <f>IF(N357="základní",J357,0)</f>
        <v>0</v>
      </c>
      <c r="BF357" s="189">
        <f>IF(N357="snížená",J357,0)</f>
        <v>0</v>
      </c>
      <c r="BG357" s="189">
        <f>IF(N357="zákl. přenesená",J357,0)</f>
        <v>0</v>
      </c>
      <c r="BH357" s="189">
        <f>IF(N357="sníž. přenesená",J357,0)</f>
        <v>0</v>
      </c>
      <c r="BI357" s="189">
        <f>IF(N357="nulová",J357,0)</f>
        <v>0</v>
      </c>
      <c r="BJ357" s="18" t="s">
        <v>84</v>
      </c>
      <c r="BK357" s="189">
        <f>ROUND(I357*H357,2)</f>
        <v>0</v>
      </c>
      <c r="BL357" s="18" t="s">
        <v>195</v>
      </c>
      <c r="BM357" s="188" t="s">
        <v>3227</v>
      </c>
    </row>
    <row r="358" spans="1:65" s="2" customFormat="1" ht="10.199999999999999">
      <c r="A358" s="35"/>
      <c r="B358" s="36"/>
      <c r="C358" s="37"/>
      <c r="D358" s="190" t="s">
        <v>197</v>
      </c>
      <c r="E358" s="37"/>
      <c r="F358" s="191" t="s">
        <v>629</v>
      </c>
      <c r="G358" s="37"/>
      <c r="H358" s="37"/>
      <c r="I358" s="192"/>
      <c r="J358" s="37"/>
      <c r="K358" s="37"/>
      <c r="L358" s="40"/>
      <c r="M358" s="193"/>
      <c r="N358" s="194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197</v>
      </c>
      <c r="AU358" s="18" t="s">
        <v>86</v>
      </c>
    </row>
    <row r="359" spans="1:65" s="2" customFormat="1" ht="10.199999999999999">
      <c r="A359" s="35"/>
      <c r="B359" s="36"/>
      <c r="C359" s="37"/>
      <c r="D359" s="195" t="s">
        <v>199</v>
      </c>
      <c r="E359" s="37"/>
      <c r="F359" s="196" t="s">
        <v>631</v>
      </c>
      <c r="G359" s="37"/>
      <c r="H359" s="37"/>
      <c r="I359" s="192"/>
      <c r="J359" s="37"/>
      <c r="K359" s="37"/>
      <c r="L359" s="40"/>
      <c r="M359" s="193"/>
      <c r="N359" s="194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199</v>
      </c>
      <c r="AU359" s="18" t="s">
        <v>86</v>
      </c>
    </row>
    <row r="360" spans="1:65" s="13" customFormat="1" ht="10.199999999999999">
      <c r="B360" s="197"/>
      <c r="C360" s="198"/>
      <c r="D360" s="190" t="s">
        <v>201</v>
      </c>
      <c r="E360" s="199" t="s">
        <v>19</v>
      </c>
      <c r="F360" s="200" t="s">
        <v>3228</v>
      </c>
      <c r="G360" s="198"/>
      <c r="H360" s="201">
        <v>4</v>
      </c>
      <c r="I360" s="202"/>
      <c r="J360" s="198"/>
      <c r="K360" s="198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201</v>
      </c>
      <c r="AU360" s="207" t="s">
        <v>86</v>
      </c>
      <c r="AV360" s="13" t="s">
        <v>86</v>
      </c>
      <c r="AW360" s="13" t="s">
        <v>37</v>
      </c>
      <c r="AX360" s="13" t="s">
        <v>84</v>
      </c>
      <c r="AY360" s="207" t="s">
        <v>189</v>
      </c>
    </row>
    <row r="361" spans="1:65" s="2" customFormat="1" ht="24.15" customHeight="1">
      <c r="A361" s="35"/>
      <c r="B361" s="36"/>
      <c r="C361" s="208" t="s">
        <v>587</v>
      </c>
      <c r="D361" s="208" t="s">
        <v>269</v>
      </c>
      <c r="E361" s="209" t="s">
        <v>633</v>
      </c>
      <c r="F361" s="210" t="s">
        <v>634</v>
      </c>
      <c r="G361" s="211" t="s">
        <v>194</v>
      </c>
      <c r="H361" s="212">
        <v>4</v>
      </c>
      <c r="I361" s="213"/>
      <c r="J361" s="214">
        <f>ROUND(I361*H361,2)</f>
        <v>0</v>
      </c>
      <c r="K361" s="215"/>
      <c r="L361" s="216"/>
      <c r="M361" s="217" t="s">
        <v>19</v>
      </c>
      <c r="N361" s="218" t="s">
        <v>47</v>
      </c>
      <c r="O361" s="65"/>
      <c r="P361" s="186">
        <f>O361*H361</f>
        <v>0</v>
      </c>
      <c r="Q361" s="186">
        <v>1.3299999999999999E-2</v>
      </c>
      <c r="R361" s="186">
        <f>Q361*H361</f>
        <v>5.3199999999999997E-2</v>
      </c>
      <c r="S361" s="186">
        <v>0</v>
      </c>
      <c r="T361" s="18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8" t="s">
        <v>226</v>
      </c>
      <c r="AT361" s="188" t="s">
        <v>269</v>
      </c>
      <c r="AU361" s="188" t="s">
        <v>86</v>
      </c>
      <c r="AY361" s="18" t="s">
        <v>189</v>
      </c>
      <c r="BE361" s="189">
        <f>IF(N361="základní",J361,0)</f>
        <v>0</v>
      </c>
      <c r="BF361" s="189">
        <f>IF(N361="snížená",J361,0)</f>
        <v>0</v>
      </c>
      <c r="BG361" s="189">
        <f>IF(N361="zákl. přenesená",J361,0)</f>
        <v>0</v>
      </c>
      <c r="BH361" s="189">
        <f>IF(N361="sníž. přenesená",J361,0)</f>
        <v>0</v>
      </c>
      <c r="BI361" s="189">
        <f>IF(N361="nulová",J361,0)</f>
        <v>0</v>
      </c>
      <c r="BJ361" s="18" t="s">
        <v>84</v>
      </c>
      <c r="BK361" s="189">
        <f>ROUND(I361*H361,2)</f>
        <v>0</v>
      </c>
      <c r="BL361" s="18" t="s">
        <v>195</v>
      </c>
      <c r="BM361" s="188" t="s">
        <v>3229</v>
      </c>
    </row>
    <row r="362" spans="1:65" s="2" customFormat="1" ht="19.2">
      <c r="A362" s="35"/>
      <c r="B362" s="36"/>
      <c r="C362" s="37"/>
      <c r="D362" s="190" t="s">
        <v>197</v>
      </c>
      <c r="E362" s="37"/>
      <c r="F362" s="191" t="s">
        <v>634</v>
      </c>
      <c r="G362" s="37"/>
      <c r="H362" s="37"/>
      <c r="I362" s="192"/>
      <c r="J362" s="37"/>
      <c r="K362" s="37"/>
      <c r="L362" s="40"/>
      <c r="M362" s="193"/>
      <c r="N362" s="194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197</v>
      </c>
      <c r="AU362" s="18" t="s">
        <v>86</v>
      </c>
    </row>
    <row r="363" spans="1:65" s="2" customFormat="1" ht="24.15" customHeight="1">
      <c r="A363" s="35"/>
      <c r="B363" s="36"/>
      <c r="C363" s="208" t="s">
        <v>591</v>
      </c>
      <c r="D363" s="208" t="s">
        <v>269</v>
      </c>
      <c r="E363" s="209" t="s">
        <v>588</v>
      </c>
      <c r="F363" s="210" t="s">
        <v>589</v>
      </c>
      <c r="G363" s="211" t="s">
        <v>194</v>
      </c>
      <c r="H363" s="212">
        <v>3</v>
      </c>
      <c r="I363" s="213"/>
      <c r="J363" s="214">
        <f>ROUND(I363*H363,2)</f>
        <v>0</v>
      </c>
      <c r="K363" s="215"/>
      <c r="L363" s="216"/>
      <c r="M363" s="217" t="s">
        <v>19</v>
      </c>
      <c r="N363" s="218" t="s">
        <v>47</v>
      </c>
      <c r="O363" s="65"/>
      <c r="P363" s="186">
        <f>O363*H363</f>
        <v>0</v>
      </c>
      <c r="Q363" s="186">
        <v>2.9999999999999997E-4</v>
      </c>
      <c r="R363" s="186">
        <f>Q363*H363</f>
        <v>8.9999999999999998E-4</v>
      </c>
      <c r="S363" s="186">
        <v>0</v>
      </c>
      <c r="T363" s="18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8" t="s">
        <v>226</v>
      </c>
      <c r="AT363" s="188" t="s">
        <v>269</v>
      </c>
      <c r="AU363" s="188" t="s">
        <v>86</v>
      </c>
      <c r="AY363" s="18" t="s">
        <v>189</v>
      </c>
      <c r="BE363" s="189">
        <f>IF(N363="základní",J363,0)</f>
        <v>0</v>
      </c>
      <c r="BF363" s="189">
        <f>IF(N363="snížená",J363,0)</f>
        <v>0</v>
      </c>
      <c r="BG363" s="189">
        <f>IF(N363="zákl. přenesená",J363,0)</f>
        <v>0</v>
      </c>
      <c r="BH363" s="189">
        <f>IF(N363="sníž. přenesená",J363,0)</f>
        <v>0</v>
      </c>
      <c r="BI363" s="189">
        <f>IF(N363="nulová",J363,0)</f>
        <v>0</v>
      </c>
      <c r="BJ363" s="18" t="s">
        <v>84</v>
      </c>
      <c r="BK363" s="189">
        <f>ROUND(I363*H363,2)</f>
        <v>0</v>
      </c>
      <c r="BL363" s="18" t="s">
        <v>195</v>
      </c>
      <c r="BM363" s="188" t="s">
        <v>3230</v>
      </c>
    </row>
    <row r="364" spans="1:65" s="2" customFormat="1" ht="10.199999999999999">
      <c r="A364" s="35"/>
      <c r="B364" s="36"/>
      <c r="C364" s="37"/>
      <c r="D364" s="190" t="s">
        <v>197</v>
      </c>
      <c r="E364" s="37"/>
      <c r="F364" s="191" t="s">
        <v>589</v>
      </c>
      <c r="G364" s="37"/>
      <c r="H364" s="37"/>
      <c r="I364" s="192"/>
      <c r="J364" s="37"/>
      <c r="K364" s="37"/>
      <c r="L364" s="40"/>
      <c r="M364" s="193"/>
      <c r="N364" s="194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197</v>
      </c>
      <c r="AU364" s="18" t="s">
        <v>86</v>
      </c>
    </row>
    <row r="365" spans="1:65" s="13" customFormat="1" ht="10.199999999999999">
      <c r="B365" s="197"/>
      <c r="C365" s="198"/>
      <c r="D365" s="190" t="s">
        <v>201</v>
      </c>
      <c r="E365" s="199" t="s">
        <v>19</v>
      </c>
      <c r="F365" s="200" t="s">
        <v>207</v>
      </c>
      <c r="G365" s="198"/>
      <c r="H365" s="201">
        <v>3</v>
      </c>
      <c r="I365" s="202"/>
      <c r="J365" s="198"/>
      <c r="K365" s="198"/>
      <c r="L365" s="203"/>
      <c r="M365" s="204"/>
      <c r="N365" s="205"/>
      <c r="O365" s="205"/>
      <c r="P365" s="205"/>
      <c r="Q365" s="205"/>
      <c r="R365" s="205"/>
      <c r="S365" s="205"/>
      <c r="T365" s="206"/>
      <c r="AT365" s="207" t="s">
        <v>201</v>
      </c>
      <c r="AU365" s="207" t="s">
        <v>86</v>
      </c>
      <c r="AV365" s="13" t="s">
        <v>86</v>
      </c>
      <c r="AW365" s="13" t="s">
        <v>37</v>
      </c>
      <c r="AX365" s="13" t="s">
        <v>84</v>
      </c>
      <c r="AY365" s="207" t="s">
        <v>189</v>
      </c>
    </row>
    <row r="366" spans="1:65" s="2" customFormat="1" ht="16.5" customHeight="1">
      <c r="A366" s="35"/>
      <c r="B366" s="36"/>
      <c r="C366" s="176" t="s">
        <v>595</v>
      </c>
      <c r="D366" s="176" t="s">
        <v>191</v>
      </c>
      <c r="E366" s="177" t="s">
        <v>637</v>
      </c>
      <c r="F366" s="178" t="s">
        <v>638</v>
      </c>
      <c r="G366" s="179" t="s">
        <v>194</v>
      </c>
      <c r="H366" s="180">
        <v>2</v>
      </c>
      <c r="I366" s="181"/>
      <c r="J366" s="182">
        <f>ROUND(I366*H366,2)</f>
        <v>0</v>
      </c>
      <c r="K366" s="183"/>
      <c r="L366" s="40"/>
      <c r="M366" s="184" t="s">
        <v>19</v>
      </c>
      <c r="N366" s="185" t="s">
        <v>47</v>
      </c>
      <c r="O366" s="65"/>
      <c r="P366" s="186">
        <f>O366*H366</f>
        <v>0</v>
      </c>
      <c r="Q366" s="186">
        <v>0.32906000000000002</v>
      </c>
      <c r="R366" s="186">
        <f>Q366*H366</f>
        <v>0.65812000000000004</v>
      </c>
      <c r="S366" s="186">
        <v>0</v>
      </c>
      <c r="T366" s="18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8" t="s">
        <v>195</v>
      </c>
      <c r="AT366" s="188" t="s">
        <v>191</v>
      </c>
      <c r="AU366" s="188" t="s">
        <v>86</v>
      </c>
      <c r="AY366" s="18" t="s">
        <v>189</v>
      </c>
      <c r="BE366" s="189">
        <f>IF(N366="základní",J366,0)</f>
        <v>0</v>
      </c>
      <c r="BF366" s="189">
        <f>IF(N366="snížená",J366,0)</f>
        <v>0</v>
      </c>
      <c r="BG366" s="189">
        <f>IF(N366="zákl. přenesená",J366,0)</f>
        <v>0</v>
      </c>
      <c r="BH366" s="189">
        <f>IF(N366="sníž. přenesená",J366,0)</f>
        <v>0</v>
      </c>
      <c r="BI366" s="189">
        <f>IF(N366="nulová",J366,0)</f>
        <v>0</v>
      </c>
      <c r="BJ366" s="18" t="s">
        <v>84</v>
      </c>
      <c r="BK366" s="189">
        <f>ROUND(I366*H366,2)</f>
        <v>0</v>
      </c>
      <c r="BL366" s="18" t="s">
        <v>195</v>
      </c>
      <c r="BM366" s="188" t="s">
        <v>3231</v>
      </c>
    </row>
    <row r="367" spans="1:65" s="2" customFormat="1" ht="10.199999999999999">
      <c r="A367" s="35"/>
      <c r="B367" s="36"/>
      <c r="C367" s="37"/>
      <c r="D367" s="190" t="s">
        <v>197</v>
      </c>
      <c r="E367" s="37"/>
      <c r="F367" s="191" t="s">
        <v>638</v>
      </c>
      <c r="G367" s="37"/>
      <c r="H367" s="37"/>
      <c r="I367" s="192"/>
      <c r="J367" s="37"/>
      <c r="K367" s="37"/>
      <c r="L367" s="40"/>
      <c r="M367" s="193"/>
      <c r="N367" s="194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197</v>
      </c>
      <c r="AU367" s="18" t="s">
        <v>86</v>
      </c>
    </row>
    <row r="368" spans="1:65" s="2" customFormat="1" ht="10.199999999999999">
      <c r="A368" s="35"/>
      <c r="B368" s="36"/>
      <c r="C368" s="37"/>
      <c r="D368" s="195" t="s">
        <v>199</v>
      </c>
      <c r="E368" s="37"/>
      <c r="F368" s="196" t="s">
        <v>640</v>
      </c>
      <c r="G368" s="37"/>
      <c r="H368" s="37"/>
      <c r="I368" s="192"/>
      <c r="J368" s="37"/>
      <c r="K368" s="37"/>
      <c r="L368" s="40"/>
      <c r="M368" s="193"/>
      <c r="N368" s="194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199</v>
      </c>
      <c r="AU368" s="18" t="s">
        <v>86</v>
      </c>
    </row>
    <row r="369" spans="1:65" s="13" customFormat="1" ht="10.199999999999999">
      <c r="B369" s="197"/>
      <c r="C369" s="198"/>
      <c r="D369" s="190" t="s">
        <v>201</v>
      </c>
      <c r="E369" s="199" t="s">
        <v>19</v>
      </c>
      <c r="F369" s="200" t="s">
        <v>86</v>
      </c>
      <c r="G369" s="198"/>
      <c r="H369" s="201">
        <v>2</v>
      </c>
      <c r="I369" s="202"/>
      <c r="J369" s="198"/>
      <c r="K369" s="198"/>
      <c r="L369" s="203"/>
      <c r="M369" s="204"/>
      <c r="N369" s="205"/>
      <c r="O369" s="205"/>
      <c r="P369" s="205"/>
      <c r="Q369" s="205"/>
      <c r="R369" s="205"/>
      <c r="S369" s="205"/>
      <c r="T369" s="206"/>
      <c r="AT369" s="207" t="s">
        <v>201</v>
      </c>
      <c r="AU369" s="207" t="s">
        <v>86</v>
      </c>
      <c r="AV369" s="13" t="s">
        <v>86</v>
      </c>
      <c r="AW369" s="13" t="s">
        <v>37</v>
      </c>
      <c r="AX369" s="13" t="s">
        <v>84</v>
      </c>
      <c r="AY369" s="207" t="s">
        <v>189</v>
      </c>
    </row>
    <row r="370" spans="1:65" s="2" customFormat="1" ht="24.15" customHeight="1">
      <c r="A370" s="35"/>
      <c r="B370" s="36"/>
      <c r="C370" s="208" t="s">
        <v>601</v>
      </c>
      <c r="D370" s="208" t="s">
        <v>269</v>
      </c>
      <c r="E370" s="209" t="s">
        <v>578</v>
      </c>
      <c r="F370" s="210" t="s">
        <v>579</v>
      </c>
      <c r="G370" s="211" t="s">
        <v>194</v>
      </c>
      <c r="H370" s="212">
        <v>2</v>
      </c>
      <c r="I370" s="213"/>
      <c r="J370" s="214">
        <f>ROUND(I370*H370,2)</f>
        <v>0</v>
      </c>
      <c r="K370" s="215"/>
      <c r="L370" s="216"/>
      <c r="M370" s="217" t="s">
        <v>19</v>
      </c>
      <c r="N370" s="218" t="s">
        <v>47</v>
      </c>
      <c r="O370" s="65"/>
      <c r="P370" s="186">
        <f>O370*H370</f>
        <v>0</v>
      </c>
      <c r="Q370" s="186">
        <v>2.5000000000000001E-3</v>
      </c>
      <c r="R370" s="186">
        <f>Q370*H370</f>
        <v>5.0000000000000001E-3</v>
      </c>
      <c r="S370" s="186">
        <v>0</v>
      </c>
      <c r="T370" s="18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8" t="s">
        <v>226</v>
      </c>
      <c r="AT370" s="188" t="s">
        <v>269</v>
      </c>
      <c r="AU370" s="188" t="s">
        <v>86</v>
      </c>
      <c r="AY370" s="18" t="s">
        <v>189</v>
      </c>
      <c r="BE370" s="189">
        <f>IF(N370="základní",J370,0)</f>
        <v>0</v>
      </c>
      <c r="BF370" s="189">
        <f>IF(N370="snížená",J370,0)</f>
        <v>0</v>
      </c>
      <c r="BG370" s="189">
        <f>IF(N370="zákl. přenesená",J370,0)</f>
        <v>0</v>
      </c>
      <c r="BH370" s="189">
        <f>IF(N370="sníž. přenesená",J370,0)</f>
        <v>0</v>
      </c>
      <c r="BI370" s="189">
        <f>IF(N370="nulová",J370,0)</f>
        <v>0</v>
      </c>
      <c r="BJ370" s="18" t="s">
        <v>84</v>
      </c>
      <c r="BK370" s="189">
        <f>ROUND(I370*H370,2)</f>
        <v>0</v>
      </c>
      <c r="BL370" s="18" t="s">
        <v>195</v>
      </c>
      <c r="BM370" s="188" t="s">
        <v>3232</v>
      </c>
    </row>
    <row r="371" spans="1:65" s="2" customFormat="1" ht="10.199999999999999">
      <c r="A371" s="35"/>
      <c r="B371" s="36"/>
      <c r="C371" s="37"/>
      <c r="D371" s="190" t="s">
        <v>197</v>
      </c>
      <c r="E371" s="37"/>
      <c r="F371" s="191" t="s">
        <v>579</v>
      </c>
      <c r="G371" s="37"/>
      <c r="H371" s="37"/>
      <c r="I371" s="192"/>
      <c r="J371" s="37"/>
      <c r="K371" s="37"/>
      <c r="L371" s="40"/>
      <c r="M371" s="193"/>
      <c r="N371" s="194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197</v>
      </c>
      <c r="AU371" s="18" t="s">
        <v>86</v>
      </c>
    </row>
    <row r="372" spans="1:65" s="13" customFormat="1" ht="10.199999999999999">
      <c r="B372" s="197"/>
      <c r="C372" s="198"/>
      <c r="D372" s="190" t="s">
        <v>201</v>
      </c>
      <c r="E372" s="199" t="s">
        <v>19</v>
      </c>
      <c r="F372" s="200" t="s">
        <v>86</v>
      </c>
      <c r="G372" s="198"/>
      <c r="H372" s="201">
        <v>2</v>
      </c>
      <c r="I372" s="202"/>
      <c r="J372" s="198"/>
      <c r="K372" s="198"/>
      <c r="L372" s="203"/>
      <c r="M372" s="204"/>
      <c r="N372" s="205"/>
      <c r="O372" s="205"/>
      <c r="P372" s="205"/>
      <c r="Q372" s="205"/>
      <c r="R372" s="205"/>
      <c r="S372" s="205"/>
      <c r="T372" s="206"/>
      <c r="AT372" s="207" t="s">
        <v>201</v>
      </c>
      <c r="AU372" s="207" t="s">
        <v>86</v>
      </c>
      <c r="AV372" s="13" t="s">
        <v>86</v>
      </c>
      <c r="AW372" s="13" t="s">
        <v>37</v>
      </c>
      <c r="AX372" s="13" t="s">
        <v>84</v>
      </c>
      <c r="AY372" s="207" t="s">
        <v>189</v>
      </c>
    </row>
    <row r="373" spans="1:65" s="2" customFormat="1" ht="16.5" customHeight="1">
      <c r="A373" s="35"/>
      <c r="B373" s="36"/>
      <c r="C373" s="208" t="s">
        <v>605</v>
      </c>
      <c r="D373" s="208" t="s">
        <v>269</v>
      </c>
      <c r="E373" s="209" t="s">
        <v>642</v>
      </c>
      <c r="F373" s="210" t="s">
        <v>643</v>
      </c>
      <c r="G373" s="211" t="s">
        <v>194</v>
      </c>
      <c r="H373" s="212">
        <v>2</v>
      </c>
      <c r="I373" s="213"/>
      <c r="J373" s="214">
        <f>ROUND(I373*H373,2)</f>
        <v>0</v>
      </c>
      <c r="K373" s="215"/>
      <c r="L373" s="216"/>
      <c r="M373" s="217" t="s">
        <v>19</v>
      </c>
      <c r="N373" s="218" t="s">
        <v>47</v>
      </c>
      <c r="O373" s="65"/>
      <c r="P373" s="186">
        <f>O373*H373</f>
        <v>0</v>
      </c>
      <c r="Q373" s="186">
        <v>2.9499999999999998E-2</v>
      </c>
      <c r="R373" s="186">
        <f>Q373*H373</f>
        <v>5.8999999999999997E-2</v>
      </c>
      <c r="S373" s="186">
        <v>0</v>
      </c>
      <c r="T373" s="18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88" t="s">
        <v>226</v>
      </c>
      <c r="AT373" s="188" t="s">
        <v>269</v>
      </c>
      <c r="AU373" s="188" t="s">
        <v>86</v>
      </c>
      <c r="AY373" s="18" t="s">
        <v>189</v>
      </c>
      <c r="BE373" s="189">
        <f>IF(N373="základní",J373,0)</f>
        <v>0</v>
      </c>
      <c r="BF373" s="189">
        <f>IF(N373="snížená",J373,0)</f>
        <v>0</v>
      </c>
      <c r="BG373" s="189">
        <f>IF(N373="zákl. přenesená",J373,0)</f>
        <v>0</v>
      </c>
      <c r="BH373" s="189">
        <f>IF(N373="sníž. přenesená",J373,0)</f>
        <v>0</v>
      </c>
      <c r="BI373" s="189">
        <f>IF(N373="nulová",J373,0)</f>
        <v>0</v>
      </c>
      <c r="BJ373" s="18" t="s">
        <v>84</v>
      </c>
      <c r="BK373" s="189">
        <f>ROUND(I373*H373,2)</f>
        <v>0</v>
      </c>
      <c r="BL373" s="18" t="s">
        <v>195</v>
      </c>
      <c r="BM373" s="188" t="s">
        <v>3233</v>
      </c>
    </row>
    <row r="374" spans="1:65" s="2" customFormat="1" ht="10.199999999999999">
      <c r="A374" s="35"/>
      <c r="B374" s="36"/>
      <c r="C374" s="37"/>
      <c r="D374" s="190" t="s">
        <v>197</v>
      </c>
      <c r="E374" s="37"/>
      <c r="F374" s="191" t="s">
        <v>643</v>
      </c>
      <c r="G374" s="37"/>
      <c r="H374" s="37"/>
      <c r="I374" s="192"/>
      <c r="J374" s="37"/>
      <c r="K374" s="37"/>
      <c r="L374" s="40"/>
      <c r="M374" s="193"/>
      <c r="N374" s="194"/>
      <c r="O374" s="65"/>
      <c r="P374" s="65"/>
      <c r="Q374" s="65"/>
      <c r="R374" s="65"/>
      <c r="S374" s="65"/>
      <c r="T374" s="66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197</v>
      </c>
      <c r="AU374" s="18" t="s">
        <v>86</v>
      </c>
    </row>
    <row r="375" spans="1:65" s="2" customFormat="1" ht="16.5" customHeight="1">
      <c r="A375" s="35"/>
      <c r="B375" s="36"/>
      <c r="C375" s="176" t="s">
        <v>609</v>
      </c>
      <c r="D375" s="176" t="s">
        <v>191</v>
      </c>
      <c r="E375" s="177" t="s">
        <v>656</v>
      </c>
      <c r="F375" s="178" t="s">
        <v>657</v>
      </c>
      <c r="G375" s="179" t="s">
        <v>210</v>
      </c>
      <c r="H375" s="180">
        <v>95</v>
      </c>
      <c r="I375" s="181"/>
      <c r="J375" s="182">
        <f>ROUND(I375*H375,2)</f>
        <v>0</v>
      </c>
      <c r="K375" s="183"/>
      <c r="L375" s="40"/>
      <c r="M375" s="184" t="s">
        <v>19</v>
      </c>
      <c r="N375" s="185" t="s">
        <v>47</v>
      </c>
      <c r="O375" s="65"/>
      <c r="P375" s="186">
        <f>O375*H375</f>
        <v>0</v>
      </c>
      <c r="Q375" s="186">
        <v>1.9000000000000001E-4</v>
      </c>
      <c r="R375" s="186">
        <f>Q375*H375</f>
        <v>1.805E-2</v>
      </c>
      <c r="S375" s="186">
        <v>0</v>
      </c>
      <c r="T375" s="18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8" t="s">
        <v>195</v>
      </c>
      <c r="AT375" s="188" t="s">
        <v>191</v>
      </c>
      <c r="AU375" s="188" t="s">
        <v>86</v>
      </c>
      <c r="AY375" s="18" t="s">
        <v>189</v>
      </c>
      <c r="BE375" s="189">
        <f>IF(N375="základní",J375,0)</f>
        <v>0</v>
      </c>
      <c r="BF375" s="189">
        <f>IF(N375="snížená",J375,0)</f>
        <v>0</v>
      </c>
      <c r="BG375" s="189">
        <f>IF(N375="zákl. přenesená",J375,0)</f>
        <v>0</v>
      </c>
      <c r="BH375" s="189">
        <f>IF(N375="sníž. přenesená",J375,0)</f>
        <v>0</v>
      </c>
      <c r="BI375" s="189">
        <f>IF(N375="nulová",J375,0)</f>
        <v>0</v>
      </c>
      <c r="BJ375" s="18" t="s">
        <v>84</v>
      </c>
      <c r="BK375" s="189">
        <f>ROUND(I375*H375,2)</f>
        <v>0</v>
      </c>
      <c r="BL375" s="18" t="s">
        <v>195</v>
      </c>
      <c r="BM375" s="188" t="s">
        <v>3234</v>
      </c>
    </row>
    <row r="376" spans="1:65" s="2" customFormat="1" ht="10.199999999999999">
      <c r="A376" s="35"/>
      <c r="B376" s="36"/>
      <c r="C376" s="37"/>
      <c r="D376" s="190" t="s">
        <v>197</v>
      </c>
      <c r="E376" s="37"/>
      <c r="F376" s="191" t="s">
        <v>659</v>
      </c>
      <c r="G376" s="37"/>
      <c r="H376" s="37"/>
      <c r="I376" s="192"/>
      <c r="J376" s="37"/>
      <c r="K376" s="37"/>
      <c r="L376" s="40"/>
      <c r="M376" s="193"/>
      <c r="N376" s="194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197</v>
      </c>
      <c r="AU376" s="18" t="s">
        <v>86</v>
      </c>
    </row>
    <row r="377" spans="1:65" s="2" customFormat="1" ht="10.199999999999999">
      <c r="A377" s="35"/>
      <c r="B377" s="36"/>
      <c r="C377" s="37"/>
      <c r="D377" s="195" t="s">
        <v>199</v>
      </c>
      <c r="E377" s="37"/>
      <c r="F377" s="196" t="s">
        <v>660</v>
      </c>
      <c r="G377" s="37"/>
      <c r="H377" s="37"/>
      <c r="I377" s="192"/>
      <c r="J377" s="37"/>
      <c r="K377" s="37"/>
      <c r="L377" s="40"/>
      <c r="M377" s="193"/>
      <c r="N377" s="194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199</v>
      </c>
      <c r="AU377" s="18" t="s">
        <v>86</v>
      </c>
    </row>
    <row r="378" spans="1:65" s="13" customFormat="1" ht="10.199999999999999">
      <c r="B378" s="197"/>
      <c r="C378" s="198"/>
      <c r="D378" s="190" t="s">
        <v>201</v>
      </c>
      <c r="E378" s="199" t="s">
        <v>19</v>
      </c>
      <c r="F378" s="200" t="s">
        <v>3235</v>
      </c>
      <c r="G378" s="198"/>
      <c r="H378" s="201">
        <v>95</v>
      </c>
      <c r="I378" s="202"/>
      <c r="J378" s="198"/>
      <c r="K378" s="198"/>
      <c r="L378" s="203"/>
      <c r="M378" s="204"/>
      <c r="N378" s="205"/>
      <c r="O378" s="205"/>
      <c r="P378" s="205"/>
      <c r="Q378" s="205"/>
      <c r="R378" s="205"/>
      <c r="S378" s="205"/>
      <c r="T378" s="206"/>
      <c r="AT378" s="207" t="s">
        <v>201</v>
      </c>
      <c r="AU378" s="207" t="s">
        <v>86</v>
      </c>
      <c r="AV378" s="13" t="s">
        <v>86</v>
      </c>
      <c r="AW378" s="13" t="s">
        <v>37</v>
      </c>
      <c r="AX378" s="13" t="s">
        <v>84</v>
      </c>
      <c r="AY378" s="207" t="s">
        <v>189</v>
      </c>
    </row>
    <row r="379" spans="1:65" s="2" customFormat="1" ht="21.75" customHeight="1">
      <c r="A379" s="35"/>
      <c r="B379" s="36"/>
      <c r="C379" s="176" t="s">
        <v>615</v>
      </c>
      <c r="D379" s="176" t="s">
        <v>191</v>
      </c>
      <c r="E379" s="177" t="s">
        <v>663</v>
      </c>
      <c r="F379" s="178" t="s">
        <v>664</v>
      </c>
      <c r="G379" s="179" t="s">
        <v>210</v>
      </c>
      <c r="H379" s="180">
        <v>93</v>
      </c>
      <c r="I379" s="181"/>
      <c r="J379" s="182">
        <f>ROUND(I379*H379,2)</f>
        <v>0</v>
      </c>
      <c r="K379" s="183"/>
      <c r="L379" s="40"/>
      <c r="M379" s="184" t="s">
        <v>19</v>
      </c>
      <c r="N379" s="185" t="s">
        <v>47</v>
      </c>
      <c r="O379" s="65"/>
      <c r="P379" s="186">
        <f>O379*H379</f>
        <v>0</v>
      </c>
      <c r="Q379" s="186">
        <v>6.9999999999999994E-5</v>
      </c>
      <c r="R379" s="186">
        <f>Q379*H379</f>
        <v>6.5099999999999993E-3</v>
      </c>
      <c r="S379" s="186">
        <v>0</v>
      </c>
      <c r="T379" s="18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88" t="s">
        <v>195</v>
      </c>
      <c r="AT379" s="188" t="s">
        <v>191</v>
      </c>
      <c r="AU379" s="188" t="s">
        <v>86</v>
      </c>
      <c r="AY379" s="18" t="s">
        <v>189</v>
      </c>
      <c r="BE379" s="189">
        <f>IF(N379="základní",J379,0)</f>
        <v>0</v>
      </c>
      <c r="BF379" s="189">
        <f>IF(N379="snížená",J379,0)</f>
        <v>0</v>
      </c>
      <c r="BG379" s="189">
        <f>IF(N379="zákl. přenesená",J379,0)</f>
        <v>0</v>
      </c>
      <c r="BH379" s="189">
        <f>IF(N379="sníž. přenesená",J379,0)</f>
        <v>0</v>
      </c>
      <c r="BI379" s="189">
        <f>IF(N379="nulová",J379,0)</f>
        <v>0</v>
      </c>
      <c r="BJ379" s="18" t="s">
        <v>84</v>
      </c>
      <c r="BK379" s="189">
        <f>ROUND(I379*H379,2)</f>
        <v>0</v>
      </c>
      <c r="BL379" s="18" t="s">
        <v>195</v>
      </c>
      <c r="BM379" s="188" t="s">
        <v>3236</v>
      </c>
    </row>
    <row r="380" spans="1:65" s="2" customFormat="1" ht="10.199999999999999">
      <c r="A380" s="35"/>
      <c r="B380" s="36"/>
      <c r="C380" s="37"/>
      <c r="D380" s="190" t="s">
        <v>197</v>
      </c>
      <c r="E380" s="37"/>
      <c r="F380" s="191" t="s">
        <v>666</v>
      </c>
      <c r="G380" s="37"/>
      <c r="H380" s="37"/>
      <c r="I380" s="192"/>
      <c r="J380" s="37"/>
      <c r="K380" s="37"/>
      <c r="L380" s="40"/>
      <c r="M380" s="193"/>
      <c r="N380" s="194"/>
      <c r="O380" s="65"/>
      <c r="P380" s="65"/>
      <c r="Q380" s="65"/>
      <c r="R380" s="65"/>
      <c r="S380" s="65"/>
      <c r="T380" s="66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197</v>
      </c>
      <c r="AU380" s="18" t="s">
        <v>86</v>
      </c>
    </row>
    <row r="381" spans="1:65" s="2" customFormat="1" ht="10.199999999999999">
      <c r="A381" s="35"/>
      <c r="B381" s="36"/>
      <c r="C381" s="37"/>
      <c r="D381" s="195" t="s">
        <v>199</v>
      </c>
      <c r="E381" s="37"/>
      <c r="F381" s="196" t="s">
        <v>667</v>
      </c>
      <c r="G381" s="37"/>
      <c r="H381" s="37"/>
      <c r="I381" s="192"/>
      <c r="J381" s="37"/>
      <c r="K381" s="37"/>
      <c r="L381" s="40"/>
      <c r="M381" s="193"/>
      <c r="N381" s="194"/>
      <c r="O381" s="65"/>
      <c r="P381" s="65"/>
      <c r="Q381" s="65"/>
      <c r="R381" s="65"/>
      <c r="S381" s="65"/>
      <c r="T381" s="66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199</v>
      </c>
      <c r="AU381" s="18" t="s">
        <v>86</v>
      </c>
    </row>
    <row r="382" spans="1:65" s="13" customFormat="1" ht="10.199999999999999">
      <c r="B382" s="197"/>
      <c r="C382" s="198"/>
      <c r="D382" s="190" t="s">
        <v>201</v>
      </c>
      <c r="E382" s="199" t="s">
        <v>19</v>
      </c>
      <c r="F382" s="200" t="s">
        <v>3237</v>
      </c>
      <c r="G382" s="198"/>
      <c r="H382" s="201">
        <v>93</v>
      </c>
      <c r="I382" s="202"/>
      <c r="J382" s="198"/>
      <c r="K382" s="198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201</v>
      </c>
      <c r="AU382" s="207" t="s">
        <v>86</v>
      </c>
      <c r="AV382" s="13" t="s">
        <v>86</v>
      </c>
      <c r="AW382" s="13" t="s">
        <v>37</v>
      </c>
      <c r="AX382" s="13" t="s">
        <v>84</v>
      </c>
      <c r="AY382" s="207" t="s">
        <v>189</v>
      </c>
    </row>
    <row r="383" spans="1:65" s="12" customFormat="1" ht="22.8" customHeight="1">
      <c r="B383" s="160"/>
      <c r="C383" s="161"/>
      <c r="D383" s="162" t="s">
        <v>75</v>
      </c>
      <c r="E383" s="174" t="s">
        <v>675</v>
      </c>
      <c r="F383" s="174" t="s">
        <v>676</v>
      </c>
      <c r="G383" s="161"/>
      <c r="H383" s="161"/>
      <c r="I383" s="164"/>
      <c r="J383" s="175">
        <f>BK383</f>
        <v>0</v>
      </c>
      <c r="K383" s="161"/>
      <c r="L383" s="166"/>
      <c r="M383" s="167"/>
      <c r="N383" s="168"/>
      <c r="O383" s="168"/>
      <c r="P383" s="169">
        <f>SUM(P384:P408)</f>
        <v>0</v>
      </c>
      <c r="Q383" s="168"/>
      <c r="R383" s="169">
        <f>SUM(R384:R408)</f>
        <v>0</v>
      </c>
      <c r="S383" s="168"/>
      <c r="T383" s="170">
        <f>SUM(T384:T408)</f>
        <v>0</v>
      </c>
      <c r="AR383" s="171" t="s">
        <v>84</v>
      </c>
      <c r="AT383" s="172" t="s">
        <v>75</v>
      </c>
      <c r="AU383" s="172" t="s">
        <v>84</v>
      </c>
      <c r="AY383" s="171" t="s">
        <v>189</v>
      </c>
      <c r="BK383" s="173">
        <f>SUM(BK384:BK408)</f>
        <v>0</v>
      </c>
    </row>
    <row r="384" spans="1:65" s="2" customFormat="1" ht="21.75" customHeight="1">
      <c r="A384" s="35"/>
      <c r="B384" s="36"/>
      <c r="C384" s="176" t="s">
        <v>620</v>
      </c>
      <c r="D384" s="176" t="s">
        <v>191</v>
      </c>
      <c r="E384" s="177" t="s">
        <v>805</v>
      </c>
      <c r="F384" s="178" t="s">
        <v>806</v>
      </c>
      <c r="G384" s="179" t="s">
        <v>336</v>
      </c>
      <c r="H384" s="180">
        <v>6.431</v>
      </c>
      <c r="I384" s="181"/>
      <c r="J384" s="182">
        <f>ROUND(I384*H384,2)</f>
        <v>0</v>
      </c>
      <c r="K384" s="183"/>
      <c r="L384" s="40"/>
      <c r="M384" s="184" t="s">
        <v>19</v>
      </c>
      <c r="N384" s="185" t="s">
        <v>47</v>
      </c>
      <c r="O384" s="65"/>
      <c r="P384" s="186">
        <f>O384*H384</f>
        <v>0</v>
      </c>
      <c r="Q384" s="186">
        <v>0</v>
      </c>
      <c r="R384" s="186">
        <f>Q384*H384</f>
        <v>0</v>
      </c>
      <c r="S384" s="186">
        <v>0</v>
      </c>
      <c r="T384" s="187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8" t="s">
        <v>195</v>
      </c>
      <c r="AT384" s="188" t="s">
        <v>191</v>
      </c>
      <c r="AU384" s="188" t="s">
        <v>86</v>
      </c>
      <c r="AY384" s="18" t="s">
        <v>189</v>
      </c>
      <c r="BE384" s="189">
        <f>IF(N384="základní",J384,0)</f>
        <v>0</v>
      </c>
      <c r="BF384" s="189">
        <f>IF(N384="snížená",J384,0)</f>
        <v>0</v>
      </c>
      <c r="BG384" s="189">
        <f>IF(N384="zákl. přenesená",J384,0)</f>
        <v>0</v>
      </c>
      <c r="BH384" s="189">
        <f>IF(N384="sníž. přenesená",J384,0)</f>
        <v>0</v>
      </c>
      <c r="BI384" s="189">
        <f>IF(N384="nulová",J384,0)</f>
        <v>0</v>
      </c>
      <c r="BJ384" s="18" t="s">
        <v>84</v>
      </c>
      <c r="BK384" s="189">
        <f>ROUND(I384*H384,2)</f>
        <v>0</v>
      </c>
      <c r="BL384" s="18" t="s">
        <v>195</v>
      </c>
      <c r="BM384" s="188" t="s">
        <v>3238</v>
      </c>
    </row>
    <row r="385" spans="1:65" s="2" customFormat="1" ht="28.8">
      <c r="A385" s="35"/>
      <c r="B385" s="36"/>
      <c r="C385" s="37"/>
      <c r="D385" s="190" t="s">
        <v>197</v>
      </c>
      <c r="E385" s="37"/>
      <c r="F385" s="191" t="s">
        <v>808</v>
      </c>
      <c r="G385" s="37"/>
      <c r="H385" s="37"/>
      <c r="I385" s="192"/>
      <c r="J385" s="37"/>
      <c r="K385" s="37"/>
      <c r="L385" s="40"/>
      <c r="M385" s="193"/>
      <c r="N385" s="194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197</v>
      </c>
      <c r="AU385" s="18" t="s">
        <v>86</v>
      </c>
    </row>
    <row r="386" spans="1:65" s="2" customFormat="1" ht="10.199999999999999">
      <c r="A386" s="35"/>
      <c r="B386" s="36"/>
      <c r="C386" s="37"/>
      <c r="D386" s="195" t="s">
        <v>199</v>
      </c>
      <c r="E386" s="37"/>
      <c r="F386" s="196" t="s">
        <v>809</v>
      </c>
      <c r="G386" s="37"/>
      <c r="H386" s="37"/>
      <c r="I386" s="192"/>
      <c r="J386" s="37"/>
      <c r="K386" s="37"/>
      <c r="L386" s="40"/>
      <c r="M386" s="193"/>
      <c r="N386" s="194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199</v>
      </c>
      <c r="AU386" s="18" t="s">
        <v>86</v>
      </c>
    </row>
    <row r="387" spans="1:65" s="2" customFormat="1" ht="24.15" customHeight="1">
      <c r="A387" s="35"/>
      <c r="B387" s="36"/>
      <c r="C387" s="176" t="s">
        <v>627</v>
      </c>
      <c r="D387" s="176" t="s">
        <v>191</v>
      </c>
      <c r="E387" s="177" t="s">
        <v>810</v>
      </c>
      <c r="F387" s="178" t="s">
        <v>811</v>
      </c>
      <c r="G387" s="179" t="s">
        <v>336</v>
      </c>
      <c r="H387" s="180">
        <v>66.88</v>
      </c>
      <c r="I387" s="181"/>
      <c r="J387" s="182">
        <f>ROUND(I387*H387,2)</f>
        <v>0</v>
      </c>
      <c r="K387" s="183"/>
      <c r="L387" s="40"/>
      <c r="M387" s="184" t="s">
        <v>19</v>
      </c>
      <c r="N387" s="185" t="s">
        <v>47</v>
      </c>
      <c r="O387" s="65"/>
      <c r="P387" s="186">
        <f>O387*H387</f>
        <v>0</v>
      </c>
      <c r="Q387" s="186">
        <v>0</v>
      </c>
      <c r="R387" s="186">
        <f>Q387*H387</f>
        <v>0</v>
      </c>
      <c r="S387" s="186">
        <v>0</v>
      </c>
      <c r="T387" s="18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88" t="s">
        <v>195</v>
      </c>
      <c r="AT387" s="188" t="s">
        <v>191</v>
      </c>
      <c r="AU387" s="188" t="s">
        <v>86</v>
      </c>
      <c r="AY387" s="18" t="s">
        <v>189</v>
      </c>
      <c r="BE387" s="189">
        <f>IF(N387="základní",J387,0)</f>
        <v>0</v>
      </c>
      <c r="BF387" s="189">
        <f>IF(N387="snížená",J387,0)</f>
        <v>0</v>
      </c>
      <c r="BG387" s="189">
        <f>IF(N387="zákl. přenesená",J387,0)</f>
        <v>0</v>
      </c>
      <c r="BH387" s="189">
        <f>IF(N387="sníž. přenesená",J387,0)</f>
        <v>0</v>
      </c>
      <c r="BI387" s="189">
        <f>IF(N387="nulová",J387,0)</f>
        <v>0</v>
      </c>
      <c r="BJ387" s="18" t="s">
        <v>84</v>
      </c>
      <c r="BK387" s="189">
        <f>ROUND(I387*H387,2)</f>
        <v>0</v>
      </c>
      <c r="BL387" s="18" t="s">
        <v>195</v>
      </c>
      <c r="BM387" s="188" t="s">
        <v>3239</v>
      </c>
    </row>
    <row r="388" spans="1:65" s="2" customFormat="1" ht="28.8">
      <c r="A388" s="35"/>
      <c r="B388" s="36"/>
      <c r="C388" s="37"/>
      <c r="D388" s="190" t="s">
        <v>197</v>
      </c>
      <c r="E388" s="37"/>
      <c r="F388" s="191" t="s">
        <v>813</v>
      </c>
      <c r="G388" s="37"/>
      <c r="H388" s="37"/>
      <c r="I388" s="192"/>
      <c r="J388" s="37"/>
      <c r="K388" s="37"/>
      <c r="L388" s="40"/>
      <c r="M388" s="193"/>
      <c r="N388" s="194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197</v>
      </c>
      <c r="AU388" s="18" t="s">
        <v>86</v>
      </c>
    </row>
    <row r="389" spans="1:65" s="2" customFormat="1" ht="10.199999999999999">
      <c r="A389" s="35"/>
      <c r="B389" s="36"/>
      <c r="C389" s="37"/>
      <c r="D389" s="195" t="s">
        <v>199</v>
      </c>
      <c r="E389" s="37"/>
      <c r="F389" s="196" t="s">
        <v>814</v>
      </c>
      <c r="G389" s="37"/>
      <c r="H389" s="37"/>
      <c r="I389" s="192"/>
      <c r="J389" s="37"/>
      <c r="K389" s="37"/>
      <c r="L389" s="40"/>
      <c r="M389" s="193"/>
      <c r="N389" s="194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199</v>
      </c>
      <c r="AU389" s="18" t="s">
        <v>86</v>
      </c>
    </row>
    <row r="390" spans="1:65" s="13" customFormat="1" ht="10.199999999999999">
      <c r="B390" s="197"/>
      <c r="C390" s="198"/>
      <c r="D390" s="190" t="s">
        <v>201</v>
      </c>
      <c r="E390" s="199" t="s">
        <v>19</v>
      </c>
      <c r="F390" s="200" t="s">
        <v>3240</v>
      </c>
      <c r="G390" s="198"/>
      <c r="H390" s="201">
        <v>3.52</v>
      </c>
      <c r="I390" s="202"/>
      <c r="J390" s="198"/>
      <c r="K390" s="198"/>
      <c r="L390" s="203"/>
      <c r="M390" s="204"/>
      <c r="N390" s="205"/>
      <c r="O390" s="205"/>
      <c r="P390" s="205"/>
      <c r="Q390" s="205"/>
      <c r="R390" s="205"/>
      <c r="S390" s="205"/>
      <c r="T390" s="206"/>
      <c r="AT390" s="207" t="s">
        <v>201</v>
      </c>
      <c r="AU390" s="207" t="s">
        <v>86</v>
      </c>
      <c r="AV390" s="13" t="s">
        <v>86</v>
      </c>
      <c r="AW390" s="13" t="s">
        <v>37</v>
      </c>
      <c r="AX390" s="13" t="s">
        <v>84</v>
      </c>
      <c r="AY390" s="207" t="s">
        <v>189</v>
      </c>
    </row>
    <row r="391" spans="1:65" s="13" customFormat="1" ht="10.199999999999999">
      <c r="B391" s="197"/>
      <c r="C391" s="198"/>
      <c r="D391" s="190" t="s">
        <v>201</v>
      </c>
      <c r="E391" s="198"/>
      <c r="F391" s="200" t="s">
        <v>3241</v>
      </c>
      <c r="G391" s="198"/>
      <c r="H391" s="201">
        <v>66.88</v>
      </c>
      <c r="I391" s="202"/>
      <c r="J391" s="198"/>
      <c r="K391" s="198"/>
      <c r="L391" s="203"/>
      <c r="M391" s="204"/>
      <c r="N391" s="205"/>
      <c r="O391" s="205"/>
      <c r="P391" s="205"/>
      <c r="Q391" s="205"/>
      <c r="R391" s="205"/>
      <c r="S391" s="205"/>
      <c r="T391" s="206"/>
      <c r="AT391" s="207" t="s">
        <v>201</v>
      </c>
      <c r="AU391" s="207" t="s">
        <v>86</v>
      </c>
      <c r="AV391" s="13" t="s">
        <v>86</v>
      </c>
      <c r="AW391" s="13" t="s">
        <v>4</v>
      </c>
      <c r="AX391" s="13" t="s">
        <v>84</v>
      </c>
      <c r="AY391" s="207" t="s">
        <v>189</v>
      </c>
    </row>
    <row r="392" spans="1:65" s="2" customFormat="1" ht="24.15" customHeight="1">
      <c r="A392" s="35"/>
      <c r="B392" s="36"/>
      <c r="C392" s="176" t="s">
        <v>632</v>
      </c>
      <c r="D392" s="176" t="s">
        <v>191</v>
      </c>
      <c r="E392" s="177" t="s">
        <v>810</v>
      </c>
      <c r="F392" s="178" t="s">
        <v>811</v>
      </c>
      <c r="G392" s="179" t="s">
        <v>336</v>
      </c>
      <c r="H392" s="180">
        <v>130.995</v>
      </c>
      <c r="I392" s="181"/>
      <c r="J392" s="182">
        <f>ROUND(I392*H392,2)</f>
        <v>0</v>
      </c>
      <c r="K392" s="183"/>
      <c r="L392" s="40"/>
      <c r="M392" s="184" t="s">
        <v>19</v>
      </c>
      <c r="N392" s="185" t="s">
        <v>47</v>
      </c>
      <c r="O392" s="65"/>
      <c r="P392" s="186">
        <f>O392*H392</f>
        <v>0</v>
      </c>
      <c r="Q392" s="186">
        <v>0</v>
      </c>
      <c r="R392" s="186">
        <f>Q392*H392</f>
        <v>0</v>
      </c>
      <c r="S392" s="186">
        <v>0</v>
      </c>
      <c r="T392" s="18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8" t="s">
        <v>195</v>
      </c>
      <c r="AT392" s="188" t="s">
        <v>191</v>
      </c>
      <c r="AU392" s="188" t="s">
        <v>86</v>
      </c>
      <c r="AY392" s="18" t="s">
        <v>189</v>
      </c>
      <c r="BE392" s="189">
        <f>IF(N392="základní",J392,0)</f>
        <v>0</v>
      </c>
      <c r="BF392" s="189">
        <f>IF(N392="snížená",J392,0)</f>
        <v>0</v>
      </c>
      <c r="BG392" s="189">
        <f>IF(N392="zákl. přenesená",J392,0)</f>
        <v>0</v>
      </c>
      <c r="BH392" s="189">
        <f>IF(N392="sníž. přenesená",J392,0)</f>
        <v>0</v>
      </c>
      <c r="BI392" s="189">
        <f>IF(N392="nulová",J392,0)</f>
        <v>0</v>
      </c>
      <c r="BJ392" s="18" t="s">
        <v>84</v>
      </c>
      <c r="BK392" s="189">
        <f>ROUND(I392*H392,2)</f>
        <v>0</v>
      </c>
      <c r="BL392" s="18" t="s">
        <v>195</v>
      </c>
      <c r="BM392" s="188" t="s">
        <v>3242</v>
      </c>
    </row>
    <row r="393" spans="1:65" s="2" customFormat="1" ht="28.8">
      <c r="A393" s="35"/>
      <c r="B393" s="36"/>
      <c r="C393" s="37"/>
      <c r="D393" s="190" t="s">
        <v>197</v>
      </c>
      <c r="E393" s="37"/>
      <c r="F393" s="191" t="s">
        <v>813</v>
      </c>
      <c r="G393" s="37"/>
      <c r="H393" s="37"/>
      <c r="I393" s="192"/>
      <c r="J393" s="37"/>
      <c r="K393" s="37"/>
      <c r="L393" s="40"/>
      <c r="M393" s="193"/>
      <c r="N393" s="194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197</v>
      </c>
      <c r="AU393" s="18" t="s">
        <v>86</v>
      </c>
    </row>
    <row r="394" spans="1:65" s="2" customFormat="1" ht="10.199999999999999">
      <c r="A394" s="35"/>
      <c r="B394" s="36"/>
      <c r="C394" s="37"/>
      <c r="D394" s="195" t="s">
        <v>199</v>
      </c>
      <c r="E394" s="37"/>
      <c r="F394" s="196" t="s">
        <v>814</v>
      </c>
      <c r="G394" s="37"/>
      <c r="H394" s="37"/>
      <c r="I394" s="192"/>
      <c r="J394" s="37"/>
      <c r="K394" s="37"/>
      <c r="L394" s="40"/>
      <c r="M394" s="193"/>
      <c r="N394" s="194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199</v>
      </c>
      <c r="AU394" s="18" t="s">
        <v>86</v>
      </c>
    </row>
    <row r="395" spans="1:65" s="13" customFormat="1" ht="10.199999999999999">
      <c r="B395" s="197"/>
      <c r="C395" s="198"/>
      <c r="D395" s="190" t="s">
        <v>201</v>
      </c>
      <c r="E395" s="199" t="s">
        <v>19</v>
      </c>
      <c r="F395" s="200" t="s">
        <v>3243</v>
      </c>
      <c r="G395" s="198"/>
      <c r="H395" s="201">
        <v>2.911</v>
      </c>
      <c r="I395" s="202"/>
      <c r="J395" s="198"/>
      <c r="K395" s="198"/>
      <c r="L395" s="203"/>
      <c r="M395" s="204"/>
      <c r="N395" s="205"/>
      <c r="O395" s="205"/>
      <c r="P395" s="205"/>
      <c r="Q395" s="205"/>
      <c r="R395" s="205"/>
      <c r="S395" s="205"/>
      <c r="T395" s="206"/>
      <c r="AT395" s="207" t="s">
        <v>201</v>
      </c>
      <c r="AU395" s="207" t="s">
        <v>86</v>
      </c>
      <c r="AV395" s="13" t="s">
        <v>86</v>
      </c>
      <c r="AW395" s="13" t="s">
        <v>37</v>
      </c>
      <c r="AX395" s="13" t="s">
        <v>84</v>
      </c>
      <c r="AY395" s="207" t="s">
        <v>189</v>
      </c>
    </row>
    <row r="396" spans="1:65" s="13" customFormat="1" ht="10.199999999999999">
      <c r="B396" s="197"/>
      <c r="C396" s="198"/>
      <c r="D396" s="190" t="s">
        <v>201</v>
      </c>
      <c r="E396" s="198"/>
      <c r="F396" s="200" t="s">
        <v>3244</v>
      </c>
      <c r="G396" s="198"/>
      <c r="H396" s="201">
        <v>130.995</v>
      </c>
      <c r="I396" s="202"/>
      <c r="J396" s="198"/>
      <c r="K396" s="198"/>
      <c r="L396" s="203"/>
      <c r="M396" s="204"/>
      <c r="N396" s="205"/>
      <c r="O396" s="205"/>
      <c r="P396" s="205"/>
      <c r="Q396" s="205"/>
      <c r="R396" s="205"/>
      <c r="S396" s="205"/>
      <c r="T396" s="206"/>
      <c r="AT396" s="207" t="s">
        <v>201</v>
      </c>
      <c r="AU396" s="207" t="s">
        <v>86</v>
      </c>
      <c r="AV396" s="13" t="s">
        <v>86</v>
      </c>
      <c r="AW396" s="13" t="s">
        <v>4</v>
      </c>
      <c r="AX396" s="13" t="s">
        <v>84</v>
      </c>
      <c r="AY396" s="207" t="s">
        <v>189</v>
      </c>
    </row>
    <row r="397" spans="1:65" s="2" customFormat="1" ht="44.25" customHeight="1">
      <c r="A397" s="35"/>
      <c r="B397" s="36"/>
      <c r="C397" s="176" t="s">
        <v>636</v>
      </c>
      <c r="D397" s="176" t="s">
        <v>191</v>
      </c>
      <c r="E397" s="177" t="s">
        <v>3245</v>
      </c>
      <c r="F397" s="178" t="s">
        <v>338</v>
      </c>
      <c r="G397" s="179" t="s">
        <v>336</v>
      </c>
      <c r="H397" s="180">
        <v>3.52</v>
      </c>
      <c r="I397" s="181"/>
      <c r="J397" s="182">
        <f>ROUND(I397*H397,2)</f>
        <v>0</v>
      </c>
      <c r="K397" s="183"/>
      <c r="L397" s="40"/>
      <c r="M397" s="184" t="s">
        <v>19</v>
      </c>
      <c r="N397" s="185" t="s">
        <v>47</v>
      </c>
      <c r="O397" s="65"/>
      <c r="P397" s="186">
        <f>O397*H397</f>
        <v>0</v>
      </c>
      <c r="Q397" s="186">
        <v>0</v>
      </c>
      <c r="R397" s="186">
        <f>Q397*H397</f>
        <v>0</v>
      </c>
      <c r="S397" s="186">
        <v>0</v>
      </c>
      <c r="T397" s="187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88" t="s">
        <v>195</v>
      </c>
      <c r="AT397" s="188" t="s">
        <v>191</v>
      </c>
      <c r="AU397" s="188" t="s">
        <v>86</v>
      </c>
      <c r="AY397" s="18" t="s">
        <v>189</v>
      </c>
      <c r="BE397" s="189">
        <f>IF(N397="základní",J397,0)</f>
        <v>0</v>
      </c>
      <c r="BF397" s="189">
        <f>IF(N397="snížená",J397,0)</f>
        <v>0</v>
      </c>
      <c r="BG397" s="189">
        <f>IF(N397="zákl. přenesená",J397,0)</f>
        <v>0</v>
      </c>
      <c r="BH397" s="189">
        <f>IF(N397="sníž. přenesená",J397,0)</f>
        <v>0</v>
      </c>
      <c r="BI397" s="189">
        <f>IF(N397="nulová",J397,0)</f>
        <v>0</v>
      </c>
      <c r="BJ397" s="18" t="s">
        <v>84</v>
      </c>
      <c r="BK397" s="189">
        <f>ROUND(I397*H397,2)</f>
        <v>0</v>
      </c>
      <c r="BL397" s="18" t="s">
        <v>195</v>
      </c>
      <c r="BM397" s="188" t="s">
        <v>3246</v>
      </c>
    </row>
    <row r="398" spans="1:65" s="2" customFormat="1" ht="28.8">
      <c r="A398" s="35"/>
      <c r="B398" s="36"/>
      <c r="C398" s="37"/>
      <c r="D398" s="190" t="s">
        <v>197</v>
      </c>
      <c r="E398" s="37"/>
      <c r="F398" s="191" t="s">
        <v>338</v>
      </c>
      <c r="G398" s="37"/>
      <c r="H398" s="37"/>
      <c r="I398" s="192"/>
      <c r="J398" s="37"/>
      <c r="K398" s="37"/>
      <c r="L398" s="40"/>
      <c r="M398" s="193"/>
      <c r="N398" s="194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197</v>
      </c>
      <c r="AU398" s="18" t="s">
        <v>86</v>
      </c>
    </row>
    <row r="399" spans="1:65" s="2" customFormat="1" ht="10.199999999999999">
      <c r="A399" s="35"/>
      <c r="B399" s="36"/>
      <c r="C399" s="37"/>
      <c r="D399" s="195" t="s">
        <v>199</v>
      </c>
      <c r="E399" s="37"/>
      <c r="F399" s="196" t="s">
        <v>3247</v>
      </c>
      <c r="G399" s="37"/>
      <c r="H399" s="37"/>
      <c r="I399" s="192"/>
      <c r="J399" s="37"/>
      <c r="K399" s="37"/>
      <c r="L399" s="40"/>
      <c r="M399" s="193"/>
      <c r="N399" s="194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199</v>
      </c>
      <c r="AU399" s="18" t="s">
        <v>86</v>
      </c>
    </row>
    <row r="400" spans="1:65" s="13" customFormat="1" ht="10.199999999999999">
      <c r="B400" s="197"/>
      <c r="C400" s="198"/>
      <c r="D400" s="190" t="s">
        <v>201</v>
      </c>
      <c r="E400" s="199" t="s">
        <v>19</v>
      </c>
      <c r="F400" s="200" t="s">
        <v>3240</v>
      </c>
      <c r="G400" s="198"/>
      <c r="H400" s="201">
        <v>3.52</v>
      </c>
      <c r="I400" s="202"/>
      <c r="J400" s="198"/>
      <c r="K400" s="198"/>
      <c r="L400" s="203"/>
      <c r="M400" s="204"/>
      <c r="N400" s="205"/>
      <c r="O400" s="205"/>
      <c r="P400" s="205"/>
      <c r="Q400" s="205"/>
      <c r="R400" s="205"/>
      <c r="S400" s="205"/>
      <c r="T400" s="206"/>
      <c r="AT400" s="207" t="s">
        <v>201</v>
      </c>
      <c r="AU400" s="207" t="s">
        <v>86</v>
      </c>
      <c r="AV400" s="13" t="s">
        <v>86</v>
      </c>
      <c r="AW400" s="13" t="s">
        <v>37</v>
      </c>
      <c r="AX400" s="13" t="s">
        <v>84</v>
      </c>
      <c r="AY400" s="207" t="s">
        <v>189</v>
      </c>
    </row>
    <row r="401" spans="1:65" s="2" customFormat="1" ht="37.799999999999997" customHeight="1">
      <c r="A401" s="35"/>
      <c r="B401" s="36"/>
      <c r="C401" s="176" t="s">
        <v>641</v>
      </c>
      <c r="D401" s="176" t="s">
        <v>191</v>
      </c>
      <c r="E401" s="177" t="s">
        <v>691</v>
      </c>
      <c r="F401" s="178" t="s">
        <v>692</v>
      </c>
      <c r="G401" s="179" t="s">
        <v>336</v>
      </c>
      <c r="H401" s="180">
        <v>1.151</v>
      </c>
      <c r="I401" s="181"/>
      <c r="J401" s="182">
        <f>ROUND(I401*H401,2)</f>
        <v>0</v>
      </c>
      <c r="K401" s="183"/>
      <c r="L401" s="40"/>
      <c r="M401" s="184" t="s">
        <v>19</v>
      </c>
      <c r="N401" s="185" t="s">
        <v>47</v>
      </c>
      <c r="O401" s="65"/>
      <c r="P401" s="186">
        <f>O401*H401</f>
        <v>0</v>
      </c>
      <c r="Q401" s="186">
        <v>0</v>
      </c>
      <c r="R401" s="186">
        <f>Q401*H401</f>
        <v>0</v>
      </c>
      <c r="S401" s="186">
        <v>0</v>
      </c>
      <c r="T401" s="187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8" t="s">
        <v>195</v>
      </c>
      <c r="AT401" s="188" t="s">
        <v>191</v>
      </c>
      <c r="AU401" s="188" t="s">
        <v>86</v>
      </c>
      <c r="AY401" s="18" t="s">
        <v>189</v>
      </c>
      <c r="BE401" s="189">
        <f>IF(N401="základní",J401,0)</f>
        <v>0</v>
      </c>
      <c r="BF401" s="189">
        <f>IF(N401="snížená",J401,0)</f>
        <v>0</v>
      </c>
      <c r="BG401" s="189">
        <f>IF(N401="zákl. přenesená",J401,0)</f>
        <v>0</v>
      </c>
      <c r="BH401" s="189">
        <f>IF(N401="sníž. přenesená",J401,0)</f>
        <v>0</v>
      </c>
      <c r="BI401" s="189">
        <f>IF(N401="nulová",J401,0)</f>
        <v>0</v>
      </c>
      <c r="BJ401" s="18" t="s">
        <v>84</v>
      </c>
      <c r="BK401" s="189">
        <f>ROUND(I401*H401,2)</f>
        <v>0</v>
      </c>
      <c r="BL401" s="18" t="s">
        <v>195</v>
      </c>
      <c r="BM401" s="188" t="s">
        <v>3248</v>
      </c>
    </row>
    <row r="402" spans="1:65" s="2" customFormat="1" ht="28.8">
      <c r="A402" s="35"/>
      <c r="B402" s="36"/>
      <c r="C402" s="37"/>
      <c r="D402" s="190" t="s">
        <v>197</v>
      </c>
      <c r="E402" s="37"/>
      <c r="F402" s="191" t="s">
        <v>694</v>
      </c>
      <c r="G402" s="37"/>
      <c r="H402" s="37"/>
      <c r="I402" s="192"/>
      <c r="J402" s="37"/>
      <c r="K402" s="37"/>
      <c r="L402" s="40"/>
      <c r="M402" s="193"/>
      <c r="N402" s="194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197</v>
      </c>
      <c r="AU402" s="18" t="s">
        <v>86</v>
      </c>
    </row>
    <row r="403" spans="1:65" s="2" customFormat="1" ht="10.199999999999999">
      <c r="A403" s="35"/>
      <c r="B403" s="36"/>
      <c r="C403" s="37"/>
      <c r="D403" s="195" t="s">
        <v>199</v>
      </c>
      <c r="E403" s="37"/>
      <c r="F403" s="196" t="s">
        <v>695</v>
      </c>
      <c r="G403" s="37"/>
      <c r="H403" s="37"/>
      <c r="I403" s="192"/>
      <c r="J403" s="37"/>
      <c r="K403" s="37"/>
      <c r="L403" s="40"/>
      <c r="M403" s="193"/>
      <c r="N403" s="194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199</v>
      </c>
      <c r="AU403" s="18" t="s">
        <v>86</v>
      </c>
    </row>
    <row r="404" spans="1:65" s="13" customFormat="1" ht="10.199999999999999">
      <c r="B404" s="197"/>
      <c r="C404" s="198"/>
      <c r="D404" s="190" t="s">
        <v>201</v>
      </c>
      <c r="E404" s="199" t="s">
        <v>19</v>
      </c>
      <c r="F404" s="200" t="s">
        <v>3249</v>
      </c>
      <c r="G404" s="198"/>
      <c r="H404" s="201">
        <v>1.151</v>
      </c>
      <c r="I404" s="202"/>
      <c r="J404" s="198"/>
      <c r="K404" s="198"/>
      <c r="L404" s="203"/>
      <c r="M404" s="204"/>
      <c r="N404" s="205"/>
      <c r="O404" s="205"/>
      <c r="P404" s="205"/>
      <c r="Q404" s="205"/>
      <c r="R404" s="205"/>
      <c r="S404" s="205"/>
      <c r="T404" s="206"/>
      <c r="AT404" s="207" t="s">
        <v>201</v>
      </c>
      <c r="AU404" s="207" t="s">
        <v>86</v>
      </c>
      <c r="AV404" s="13" t="s">
        <v>86</v>
      </c>
      <c r="AW404" s="13" t="s">
        <v>37</v>
      </c>
      <c r="AX404" s="13" t="s">
        <v>84</v>
      </c>
      <c r="AY404" s="207" t="s">
        <v>189</v>
      </c>
    </row>
    <row r="405" spans="1:65" s="2" customFormat="1" ht="44.25" customHeight="1">
      <c r="A405" s="35"/>
      <c r="B405" s="36"/>
      <c r="C405" s="176" t="s">
        <v>645</v>
      </c>
      <c r="D405" s="176" t="s">
        <v>191</v>
      </c>
      <c r="E405" s="177" t="s">
        <v>1808</v>
      </c>
      <c r="F405" s="178" t="s">
        <v>1809</v>
      </c>
      <c r="G405" s="179" t="s">
        <v>336</v>
      </c>
      <c r="H405" s="180">
        <v>1.76</v>
      </c>
      <c r="I405" s="181"/>
      <c r="J405" s="182">
        <f>ROUND(I405*H405,2)</f>
        <v>0</v>
      </c>
      <c r="K405" s="183"/>
      <c r="L405" s="40"/>
      <c r="M405" s="184" t="s">
        <v>19</v>
      </c>
      <c r="N405" s="185" t="s">
        <v>47</v>
      </c>
      <c r="O405" s="65"/>
      <c r="P405" s="186">
        <f>O405*H405</f>
        <v>0</v>
      </c>
      <c r="Q405" s="186">
        <v>0</v>
      </c>
      <c r="R405" s="186">
        <f>Q405*H405</f>
        <v>0</v>
      </c>
      <c r="S405" s="186">
        <v>0</v>
      </c>
      <c r="T405" s="18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88" t="s">
        <v>195</v>
      </c>
      <c r="AT405" s="188" t="s">
        <v>191</v>
      </c>
      <c r="AU405" s="188" t="s">
        <v>86</v>
      </c>
      <c r="AY405" s="18" t="s">
        <v>189</v>
      </c>
      <c r="BE405" s="189">
        <f>IF(N405="základní",J405,0)</f>
        <v>0</v>
      </c>
      <c r="BF405" s="189">
        <f>IF(N405="snížená",J405,0)</f>
        <v>0</v>
      </c>
      <c r="BG405" s="189">
        <f>IF(N405="zákl. přenesená",J405,0)</f>
        <v>0</v>
      </c>
      <c r="BH405" s="189">
        <f>IF(N405="sníž. přenesená",J405,0)</f>
        <v>0</v>
      </c>
      <c r="BI405" s="189">
        <f>IF(N405="nulová",J405,0)</f>
        <v>0</v>
      </c>
      <c r="BJ405" s="18" t="s">
        <v>84</v>
      </c>
      <c r="BK405" s="189">
        <f>ROUND(I405*H405,2)</f>
        <v>0</v>
      </c>
      <c r="BL405" s="18" t="s">
        <v>195</v>
      </c>
      <c r="BM405" s="188" t="s">
        <v>3250</v>
      </c>
    </row>
    <row r="406" spans="1:65" s="2" customFormat="1" ht="28.8">
      <c r="A406" s="35"/>
      <c r="B406" s="36"/>
      <c r="C406" s="37"/>
      <c r="D406" s="190" t="s">
        <v>197</v>
      </c>
      <c r="E406" s="37"/>
      <c r="F406" s="191" t="s">
        <v>1809</v>
      </c>
      <c r="G406" s="37"/>
      <c r="H406" s="37"/>
      <c r="I406" s="192"/>
      <c r="J406" s="37"/>
      <c r="K406" s="37"/>
      <c r="L406" s="40"/>
      <c r="M406" s="193"/>
      <c r="N406" s="194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197</v>
      </c>
      <c r="AU406" s="18" t="s">
        <v>86</v>
      </c>
    </row>
    <row r="407" spans="1:65" s="2" customFormat="1" ht="10.199999999999999">
      <c r="A407" s="35"/>
      <c r="B407" s="36"/>
      <c r="C407" s="37"/>
      <c r="D407" s="195" t="s">
        <v>199</v>
      </c>
      <c r="E407" s="37"/>
      <c r="F407" s="196" t="s">
        <v>1811</v>
      </c>
      <c r="G407" s="37"/>
      <c r="H407" s="37"/>
      <c r="I407" s="192"/>
      <c r="J407" s="37"/>
      <c r="K407" s="37"/>
      <c r="L407" s="40"/>
      <c r="M407" s="193"/>
      <c r="N407" s="194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199</v>
      </c>
      <c r="AU407" s="18" t="s">
        <v>86</v>
      </c>
    </row>
    <row r="408" spans="1:65" s="13" customFormat="1" ht="10.199999999999999">
      <c r="B408" s="197"/>
      <c r="C408" s="198"/>
      <c r="D408" s="190" t="s">
        <v>201</v>
      </c>
      <c r="E408" s="199" t="s">
        <v>19</v>
      </c>
      <c r="F408" s="200" t="s">
        <v>3251</v>
      </c>
      <c r="G408" s="198"/>
      <c r="H408" s="201">
        <v>1.76</v>
      </c>
      <c r="I408" s="202"/>
      <c r="J408" s="198"/>
      <c r="K408" s="198"/>
      <c r="L408" s="203"/>
      <c r="M408" s="204"/>
      <c r="N408" s="205"/>
      <c r="O408" s="205"/>
      <c r="P408" s="205"/>
      <c r="Q408" s="205"/>
      <c r="R408" s="205"/>
      <c r="S408" s="205"/>
      <c r="T408" s="206"/>
      <c r="AT408" s="207" t="s">
        <v>201</v>
      </c>
      <c r="AU408" s="207" t="s">
        <v>86</v>
      </c>
      <c r="AV408" s="13" t="s">
        <v>86</v>
      </c>
      <c r="AW408" s="13" t="s">
        <v>37</v>
      </c>
      <c r="AX408" s="13" t="s">
        <v>84</v>
      </c>
      <c r="AY408" s="207" t="s">
        <v>189</v>
      </c>
    </row>
    <row r="409" spans="1:65" s="12" customFormat="1" ht="22.8" customHeight="1">
      <c r="B409" s="160"/>
      <c r="C409" s="161"/>
      <c r="D409" s="162" t="s">
        <v>75</v>
      </c>
      <c r="E409" s="174" t="s">
        <v>696</v>
      </c>
      <c r="F409" s="174" t="s">
        <v>697</v>
      </c>
      <c r="G409" s="161"/>
      <c r="H409" s="161"/>
      <c r="I409" s="164"/>
      <c r="J409" s="175">
        <f>BK409</f>
        <v>0</v>
      </c>
      <c r="K409" s="161"/>
      <c r="L409" s="166"/>
      <c r="M409" s="167"/>
      <c r="N409" s="168"/>
      <c r="O409" s="168"/>
      <c r="P409" s="169">
        <f>SUM(P410:P415)</f>
        <v>0</v>
      </c>
      <c r="Q409" s="168"/>
      <c r="R409" s="169">
        <f>SUM(R410:R415)</f>
        <v>0</v>
      </c>
      <c r="S409" s="168"/>
      <c r="T409" s="170">
        <f>SUM(T410:T415)</f>
        <v>0</v>
      </c>
      <c r="AR409" s="171" t="s">
        <v>84</v>
      </c>
      <c r="AT409" s="172" t="s">
        <v>75</v>
      </c>
      <c r="AU409" s="172" t="s">
        <v>84</v>
      </c>
      <c r="AY409" s="171" t="s">
        <v>189</v>
      </c>
      <c r="BK409" s="173">
        <f>SUM(BK410:BK415)</f>
        <v>0</v>
      </c>
    </row>
    <row r="410" spans="1:65" s="2" customFormat="1" ht="24.15" customHeight="1">
      <c r="A410" s="35"/>
      <c r="B410" s="36"/>
      <c r="C410" s="176" t="s">
        <v>651</v>
      </c>
      <c r="D410" s="176" t="s">
        <v>191</v>
      </c>
      <c r="E410" s="177" t="s">
        <v>699</v>
      </c>
      <c r="F410" s="178" t="s">
        <v>700</v>
      </c>
      <c r="G410" s="179" t="s">
        <v>336</v>
      </c>
      <c r="H410" s="180">
        <v>5.6559999999999997</v>
      </c>
      <c r="I410" s="181"/>
      <c r="J410" s="182">
        <f>ROUND(I410*H410,2)</f>
        <v>0</v>
      </c>
      <c r="K410" s="183"/>
      <c r="L410" s="40"/>
      <c r="M410" s="184" t="s">
        <v>19</v>
      </c>
      <c r="N410" s="185" t="s">
        <v>47</v>
      </c>
      <c r="O410" s="65"/>
      <c r="P410" s="186">
        <f>O410*H410</f>
        <v>0</v>
      </c>
      <c r="Q410" s="186">
        <v>0</v>
      </c>
      <c r="R410" s="186">
        <f>Q410*H410</f>
        <v>0</v>
      </c>
      <c r="S410" s="186">
        <v>0</v>
      </c>
      <c r="T410" s="18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8" t="s">
        <v>195</v>
      </c>
      <c r="AT410" s="188" t="s">
        <v>191</v>
      </c>
      <c r="AU410" s="188" t="s">
        <v>86</v>
      </c>
      <c r="AY410" s="18" t="s">
        <v>189</v>
      </c>
      <c r="BE410" s="189">
        <f>IF(N410="základní",J410,0)</f>
        <v>0</v>
      </c>
      <c r="BF410" s="189">
        <f>IF(N410="snížená",J410,0)</f>
        <v>0</v>
      </c>
      <c r="BG410" s="189">
        <f>IF(N410="zákl. přenesená",J410,0)</f>
        <v>0</v>
      </c>
      <c r="BH410" s="189">
        <f>IF(N410="sníž. přenesená",J410,0)</f>
        <v>0</v>
      </c>
      <c r="BI410" s="189">
        <f>IF(N410="nulová",J410,0)</f>
        <v>0</v>
      </c>
      <c r="BJ410" s="18" t="s">
        <v>84</v>
      </c>
      <c r="BK410" s="189">
        <f>ROUND(I410*H410,2)</f>
        <v>0</v>
      </c>
      <c r="BL410" s="18" t="s">
        <v>195</v>
      </c>
      <c r="BM410" s="188" t="s">
        <v>3252</v>
      </c>
    </row>
    <row r="411" spans="1:65" s="2" customFormat="1" ht="28.8">
      <c r="A411" s="35"/>
      <c r="B411" s="36"/>
      <c r="C411" s="37"/>
      <c r="D411" s="190" t="s">
        <v>197</v>
      </c>
      <c r="E411" s="37"/>
      <c r="F411" s="191" t="s">
        <v>702</v>
      </c>
      <c r="G411" s="37"/>
      <c r="H411" s="37"/>
      <c r="I411" s="192"/>
      <c r="J411" s="37"/>
      <c r="K411" s="37"/>
      <c r="L411" s="40"/>
      <c r="M411" s="193"/>
      <c r="N411" s="194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197</v>
      </c>
      <c r="AU411" s="18" t="s">
        <v>86</v>
      </c>
    </row>
    <row r="412" spans="1:65" s="2" customFormat="1" ht="10.199999999999999">
      <c r="A412" s="35"/>
      <c r="B412" s="36"/>
      <c r="C412" s="37"/>
      <c r="D412" s="195" t="s">
        <v>199</v>
      </c>
      <c r="E412" s="37"/>
      <c r="F412" s="196" t="s">
        <v>703</v>
      </c>
      <c r="G412" s="37"/>
      <c r="H412" s="37"/>
      <c r="I412" s="192"/>
      <c r="J412" s="37"/>
      <c r="K412" s="37"/>
      <c r="L412" s="40"/>
      <c r="M412" s="193"/>
      <c r="N412" s="194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199</v>
      </c>
      <c r="AU412" s="18" t="s">
        <v>86</v>
      </c>
    </row>
    <row r="413" spans="1:65" s="2" customFormat="1" ht="37.799999999999997" customHeight="1">
      <c r="A413" s="35"/>
      <c r="B413" s="36"/>
      <c r="C413" s="176" t="s">
        <v>655</v>
      </c>
      <c r="D413" s="176" t="s">
        <v>191</v>
      </c>
      <c r="E413" s="177" t="s">
        <v>3253</v>
      </c>
      <c r="F413" s="178" t="s">
        <v>3254</v>
      </c>
      <c r="G413" s="179" t="s">
        <v>336</v>
      </c>
      <c r="H413" s="180">
        <v>5.6559999999999997</v>
      </c>
      <c r="I413" s="181"/>
      <c r="J413" s="182">
        <f>ROUND(I413*H413,2)</f>
        <v>0</v>
      </c>
      <c r="K413" s="183"/>
      <c r="L413" s="40"/>
      <c r="M413" s="184" t="s">
        <v>19</v>
      </c>
      <c r="N413" s="185" t="s">
        <v>47</v>
      </c>
      <c r="O413" s="65"/>
      <c r="P413" s="186">
        <f>O413*H413</f>
        <v>0</v>
      </c>
      <c r="Q413" s="186">
        <v>0</v>
      </c>
      <c r="R413" s="186">
        <f>Q413*H413</f>
        <v>0</v>
      </c>
      <c r="S413" s="186">
        <v>0</v>
      </c>
      <c r="T413" s="18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8" t="s">
        <v>195</v>
      </c>
      <c r="AT413" s="188" t="s">
        <v>191</v>
      </c>
      <c r="AU413" s="188" t="s">
        <v>86</v>
      </c>
      <c r="AY413" s="18" t="s">
        <v>189</v>
      </c>
      <c r="BE413" s="189">
        <f>IF(N413="základní",J413,0)</f>
        <v>0</v>
      </c>
      <c r="BF413" s="189">
        <f>IF(N413="snížená",J413,0)</f>
        <v>0</v>
      </c>
      <c r="BG413" s="189">
        <f>IF(N413="zákl. přenesená",J413,0)</f>
        <v>0</v>
      </c>
      <c r="BH413" s="189">
        <f>IF(N413="sníž. přenesená",J413,0)</f>
        <v>0</v>
      </c>
      <c r="BI413" s="189">
        <f>IF(N413="nulová",J413,0)</f>
        <v>0</v>
      </c>
      <c r="BJ413" s="18" t="s">
        <v>84</v>
      </c>
      <c r="BK413" s="189">
        <f>ROUND(I413*H413,2)</f>
        <v>0</v>
      </c>
      <c r="BL413" s="18" t="s">
        <v>195</v>
      </c>
      <c r="BM413" s="188" t="s">
        <v>3255</v>
      </c>
    </row>
    <row r="414" spans="1:65" s="2" customFormat="1" ht="38.4">
      <c r="A414" s="35"/>
      <c r="B414" s="36"/>
      <c r="C414" s="37"/>
      <c r="D414" s="190" t="s">
        <v>197</v>
      </c>
      <c r="E414" s="37"/>
      <c r="F414" s="191" t="s">
        <v>3256</v>
      </c>
      <c r="G414" s="37"/>
      <c r="H414" s="37"/>
      <c r="I414" s="192"/>
      <c r="J414" s="37"/>
      <c r="K414" s="37"/>
      <c r="L414" s="40"/>
      <c r="M414" s="193"/>
      <c r="N414" s="194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197</v>
      </c>
      <c r="AU414" s="18" t="s">
        <v>86</v>
      </c>
    </row>
    <row r="415" spans="1:65" s="2" customFormat="1" ht="10.199999999999999">
      <c r="A415" s="35"/>
      <c r="B415" s="36"/>
      <c r="C415" s="37"/>
      <c r="D415" s="195" t="s">
        <v>199</v>
      </c>
      <c r="E415" s="37"/>
      <c r="F415" s="196" t="s">
        <v>3257</v>
      </c>
      <c r="G415" s="37"/>
      <c r="H415" s="37"/>
      <c r="I415" s="192"/>
      <c r="J415" s="37"/>
      <c r="K415" s="37"/>
      <c r="L415" s="40"/>
      <c r="M415" s="193"/>
      <c r="N415" s="194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199</v>
      </c>
      <c r="AU415" s="18" t="s">
        <v>86</v>
      </c>
    </row>
    <row r="416" spans="1:65" s="12" customFormat="1" ht="25.95" customHeight="1">
      <c r="B416" s="160"/>
      <c r="C416" s="161"/>
      <c r="D416" s="162" t="s">
        <v>75</v>
      </c>
      <c r="E416" s="163" t="s">
        <v>969</v>
      </c>
      <c r="F416" s="163" t="s">
        <v>970</v>
      </c>
      <c r="G416" s="161"/>
      <c r="H416" s="161"/>
      <c r="I416" s="164"/>
      <c r="J416" s="165">
        <f>BK416</f>
        <v>0</v>
      </c>
      <c r="K416" s="161"/>
      <c r="L416" s="166"/>
      <c r="M416" s="167"/>
      <c r="N416" s="168"/>
      <c r="O416" s="168"/>
      <c r="P416" s="169">
        <f>P417</f>
        <v>0</v>
      </c>
      <c r="Q416" s="168"/>
      <c r="R416" s="169">
        <f>R417</f>
        <v>5.1200000000000004E-3</v>
      </c>
      <c r="S416" s="168"/>
      <c r="T416" s="170">
        <f>T417</f>
        <v>0</v>
      </c>
      <c r="AR416" s="171" t="s">
        <v>86</v>
      </c>
      <c r="AT416" s="172" t="s">
        <v>75</v>
      </c>
      <c r="AU416" s="172" t="s">
        <v>76</v>
      </c>
      <c r="AY416" s="171" t="s">
        <v>189</v>
      </c>
      <c r="BK416" s="173">
        <f>BK417</f>
        <v>0</v>
      </c>
    </row>
    <row r="417" spans="1:65" s="12" customFormat="1" ht="22.8" customHeight="1">
      <c r="B417" s="160"/>
      <c r="C417" s="161"/>
      <c r="D417" s="162" t="s">
        <v>75</v>
      </c>
      <c r="E417" s="174" t="s">
        <v>3258</v>
      </c>
      <c r="F417" s="174" t="s">
        <v>3259</v>
      </c>
      <c r="G417" s="161"/>
      <c r="H417" s="161"/>
      <c r="I417" s="164"/>
      <c r="J417" s="175">
        <f>BK417</f>
        <v>0</v>
      </c>
      <c r="K417" s="161"/>
      <c r="L417" s="166"/>
      <c r="M417" s="167"/>
      <c r="N417" s="168"/>
      <c r="O417" s="168"/>
      <c r="P417" s="169">
        <f>SUM(P418:P430)</f>
        <v>0</v>
      </c>
      <c r="Q417" s="168"/>
      <c r="R417" s="169">
        <f>SUM(R418:R430)</f>
        <v>5.1200000000000004E-3</v>
      </c>
      <c r="S417" s="168"/>
      <c r="T417" s="170">
        <f>SUM(T418:T430)</f>
        <v>0</v>
      </c>
      <c r="AR417" s="171" t="s">
        <v>86</v>
      </c>
      <c r="AT417" s="172" t="s">
        <v>75</v>
      </c>
      <c r="AU417" s="172" t="s">
        <v>84</v>
      </c>
      <c r="AY417" s="171" t="s">
        <v>189</v>
      </c>
      <c r="BK417" s="173">
        <f>SUM(BK418:BK430)</f>
        <v>0</v>
      </c>
    </row>
    <row r="418" spans="1:65" s="2" customFormat="1" ht="55.5" customHeight="1">
      <c r="A418" s="35"/>
      <c r="B418" s="36"/>
      <c r="C418" s="176" t="s">
        <v>662</v>
      </c>
      <c r="D418" s="176" t="s">
        <v>191</v>
      </c>
      <c r="E418" s="177" t="s">
        <v>3260</v>
      </c>
      <c r="F418" s="178" t="s">
        <v>3261</v>
      </c>
      <c r="G418" s="179" t="s">
        <v>210</v>
      </c>
      <c r="H418" s="180">
        <v>10</v>
      </c>
      <c r="I418" s="181"/>
      <c r="J418" s="182">
        <f>ROUND(I418*H418,2)</f>
        <v>0</v>
      </c>
      <c r="K418" s="183"/>
      <c r="L418" s="40"/>
      <c r="M418" s="184" t="s">
        <v>19</v>
      </c>
      <c r="N418" s="185" t="s">
        <v>47</v>
      </c>
      <c r="O418" s="65"/>
      <c r="P418" s="186">
        <f>O418*H418</f>
        <v>0</v>
      </c>
      <c r="Q418" s="186">
        <v>4.8000000000000001E-4</v>
      </c>
      <c r="R418" s="186">
        <f>Q418*H418</f>
        <v>4.8000000000000004E-3</v>
      </c>
      <c r="S418" s="186">
        <v>0</v>
      </c>
      <c r="T418" s="187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88" t="s">
        <v>294</v>
      </c>
      <c r="AT418" s="188" t="s">
        <v>191</v>
      </c>
      <c r="AU418" s="188" t="s">
        <v>86</v>
      </c>
      <c r="AY418" s="18" t="s">
        <v>189</v>
      </c>
      <c r="BE418" s="189">
        <f>IF(N418="základní",J418,0)</f>
        <v>0</v>
      </c>
      <c r="BF418" s="189">
        <f>IF(N418="snížená",J418,0)</f>
        <v>0</v>
      </c>
      <c r="BG418" s="189">
        <f>IF(N418="zákl. přenesená",J418,0)</f>
        <v>0</v>
      </c>
      <c r="BH418" s="189">
        <f>IF(N418="sníž. přenesená",J418,0)</f>
        <v>0</v>
      </c>
      <c r="BI418" s="189">
        <f>IF(N418="nulová",J418,0)</f>
        <v>0</v>
      </c>
      <c r="BJ418" s="18" t="s">
        <v>84</v>
      </c>
      <c r="BK418" s="189">
        <f>ROUND(I418*H418,2)</f>
        <v>0</v>
      </c>
      <c r="BL418" s="18" t="s">
        <v>294</v>
      </c>
      <c r="BM418" s="188" t="s">
        <v>3262</v>
      </c>
    </row>
    <row r="419" spans="1:65" s="2" customFormat="1" ht="38.4">
      <c r="A419" s="35"/>
      <c r="B419" s="36"/>
      <c r="C419" s="37"/>
      <c r="D419" s="190" t="s">
        <v>197</v>
      </c>
      <c r="E419" s="37"/>
      <c r="F419" s="191" t="s">
        <v>3263</v>
      </c>
      <c r="G419" s="37"/>
      <c r="H419" s="37"/>
      <c r="I419" s="192"/>
      <c r="J419" s="37"/>
      <c r="K419" s="37"/>
      <c r="L419" s="40"/>
      <c r="M419" s="193"/>
      <c r="N419" s="194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197</v>
      </c>
      <c r="AU419" s="18" t="s">
        <v>86</v>
      </c>
    </row>
    <row r="420" spans="1:65" s="13" customFormat="1" ht="10.199999999999999">
      <c r="B420" s="197"/>
      <c r="C420" s="198"/>
      <c r="D420" s="190" t="s">
        <v>201</v>
      </c>
      <c r="E420" s="199" t="s">
        <v>19</v>
      </c>
      <c r="F420" s="200" t="s">
        <v>256</v>
      </c>
      <c r="G420" s="198"/>
      <c r="H420" s="201">
        <v>10</v>
      </c>
      <c r="I420" s="202"/>
      <c r="J420" s="198"/>
      <c r="K420" s="198"/>
      <c r="L420" s="203"/>
      <c r="M420" s="204"/>
      <c r="N420" s="205"/>
      <c r="O420" s="205"/>
      <c r="P420" s="205"/>
      <c r="Q420" s="205"/>
      <c r="R420" s="205"/>
      <c r="S420" s="205"/>
      <c r="T420" s="206"/>
      <c r="AT420" s="207" t="s">
        <v>201</v>
      </c>
      <c r="AU420" s="207" t="s">
        <v>86</v>
      </c>
      <c r="AV420" s="13" t="s">
        <v>86</v>
      </c>
      <c r="AW420" s="13" t="s">
        <v>37</v>
      </c>
      <c r="AX420" s="13" t="s">
        <v>84</v>
      </c>
      <c r="AY420" s="207" t="s">
        <v>189</v>
      </c>
    </row>
    <row r="421" spans="1:65" s="2" customFormat="1" ht="16.5" customHeight="1">
      <c r="A421" s="35"/>
      <c r="B421" s="36"/>
      <c r="C421" s="176" t="s">
        <v>668</v>
      </c>
      <c r="D421" s="176" t="s">
        <v>191</v>
      </c>
      <c r="E421" s="177" t="s">
        <v>3264</v>
      </c>
      <c r="F421" s="178" t="s">
        <v>3265</v>
      </c>
      <c r="G421" s="179" t="s">
        <v>194</v>
      </c>
      <c r="H421" s="180">
        <v>2</v>
      </c>
      <c r="I421" s="181"/>
      <c r="J421" s="182">
        <f>ROUND(I421*H421,2)</f>
        <v>0</v>
      </c>
      <c r="K421" s="183"/>
      <c r="L421" s="40"/>
      <c r="M421" s="184" t="s">
        <v>19</v>
      </c>
      <c r="N421" s="185" t="s">
        <v>47</v>
      </c>
      <c r="O421" s="65"/>
      <c r="P421" s="186">
        <f>O421*H421</f>
        <v>0</v>
      </c>
      <c r="Q421" s="186">
        <v>1.1E-4</v>
      </c>
      <c r="R421" s="186">
        <f>Q421*H421</f>
        <v>2.2000000000000001E-4</v>
      </c>
      <c r="S421" s="186">
        <v>0</v>
      </c>
      <c r="T421" s="187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8" t="s">
        <v>294</v>
      </c>
      <c r="AT421" s="188" t="s">
        <v>191</v>
      </c>
      <c r="AU421" s="188" t="s">
        <v>86</v>
      </c>
      <c r="AY421" s="18" t="s">
        <v>189</v>
      </c>
      <c r="BE421" s="189">
        <f>IF(N421="základní",J421,0)</f>
        <v>0</v>
      </c>
      <c r="BF421" s="189">
        <f>IF(N421="snížená",J421,0)</f>
        <v>0</v>
      </c>
      <c r="BG421" s="189">
        <f>IF(N421="zákl. přenesená",J421,0)</f>
        <v>0</v>
      </c>
      <c r="BH421" s="189">
        <f>IF(N421="sníž. přenesená",J421,0)</f>
        <v>0</v>
      </c>
      <c r="BI421" s="189">
        <f>IF(N421="nulová",J421,0)</f>
        <v>0</v>
      </c>
      <c r="BJ421" s="18" t="s">
        <v>84</v>
      </c>
      <c r="BK421" s="189">
        <f>ROUND(I421*H421,2)</f>
        <v>0</v>
      </c>
      <c r="BL421" s="18" t="s">
        <v>294</v>
      </c>
      <c r="BM421" s="188" t="s">
        <v>3266</v>
      </c>
    </row>
    <row r="422" spans="1:65" s="2" customFormat="1" ht="19.2">
      <c r="A422" s="35"/>
      <c r="B422" s="36"/>
      <c r="C422" s="37"/>
      <c r="D422" s="190" t="s">
        <v>197</v>
      </c>
      <c r="E422" s="37"/>
      <c r="F422" s="191" t="s">
        <v>3267</v>
      </c>
      <c r="G422" s="37"/>
      <c r="H422" s="37"/>
      <c r="I422" s="192"/>
      <c r="J422" s="37"/>
      <c r="K422" s="37"/>
      <c r="L422" s="40"/>
      <c r="M422" s="193"/>
      <c r="N422" s="194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197</v>
      </c>
      <c r="AU422" s="18" t="s">
        <v>86</v>
      </c>
    </row>
    <row r="423" spans="1:65" s="13" customFormat="1" ht="10.199999999999999">
      <c r="B423" s="197"/>
      <c r="C423" s="198"/>
      <c r="D423" s="190" t="s">
        <v>201</v>
      </c>
      <c r="E423" s="199" t="s">
        <v>19</v>
      </c>
      <c r="F423" s="200" t="s">
        <v>86</v>
      </c>
      <c r="G423" s="198"/>
      <c r="H423" s="201">
        <v>2</v>
      </c>
      <c r="I423" s="202"/>
      <c r="J423" s="198"/>
      <c r="K423" s="198"/>
      <c r="L423" s="203"/>
      <c r="M423" s="204"/>
      <c r="N423" s="205"/>
      <c r="O423" s="205"/>
      <c r="P423" s="205"/>
      <c r="Q423" s="205"/>
      <c r="R423" s="205"/>
      <c r="S423" s="205"/>
      <c r="T423" s="206"/>
      <c r="AT423" s="207" t="s">
        <v>201</v>
      </c>
      <c r="AU423" s="207" t="s">
        <v>86</v>
      </c>
      <c r="AV423" s="13" t="s">
        <v>86</v>
      </c>
      <c r="AW423" s="13" t="s">
        <v>37</v>
      </c>
      <c r="AX423" s="13" t="s">
        <v>84</v>
      </c>
      <c r="AY423" s="207" t="s">
        <v>189</v>
      </c>
    </row>
    <row r="424" spans="1:65" s="2" customFormat="1" ht="21.75" customHeight="1">
      <c r="A424" s="35"/>
      <c r="B424" s="36"/>
      <c r="C424" s="176" t="s">
        <v>677</v>
      </c>
      <c r="D424" s="176" t="s">
        <v>191</v>
      </c>
      <c r="E424" s="177" t="s">
        <v>3268</v>
      </c>
      <c r="F424" s="178" t="s">
        <v>3269</v>
      </c>
      <c r="G424" s="179" t="s">
        <v>210</v>
      </c>
      <c r="H424" s="180">
        <v>10</v>
      </c>
      <c r="I424" s="181"/>
      <c r="J424" s="182">
        <f>ROUND(I424*H424,2)</f>
        <v>0</v>
      </c>
      <c r="K424" s="183"/>
      <c r="L424" s="40"/>
      <c r="M424" s="184" t="s">
        <v>19</v>
      </c>
      <c r="N424" s="185" t="s">
        <v>47</v>
      </c>
      <c r="O424" s="65"/>
      <c r="P424" s="186">
        <f>O424*H424</f>
        <v>0</v>
      </c>
      <c r="Q424" s="186">
        <v>1.0000000000000001E-5</v>
      </c>
      <c r="R424" s="186">
        <f>Q424*H424</f>
        <v>1E-4</v>
      </c>
      <c r="S424" s="186">
        <v>0</v>
      </c>
      <c r="T424" s="187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88" t="s">
        <v>294</v>
      </c>
      <c r="AT424" s="188" t="s">
        <v>191</v>
      </c>
      <c r="AU424" s="188" t="s">
        <v>86</v>
      </c>
      <c r="AY424" s="18" t="s">
        <v>189</v>
      </c>
      <c r="BE424" s="189">
        <f>IF(N424="základní",J424,0)</f>
        <v>0</v>
      </c>
      <c r="BF424" s="189">
        <f>IF(N424="snížená",J424,0)</f>
        <v>0</v>
      </c>
      <c r="BG424" s="189">
        <f>IF(N424="zákl. přenesená",J424,0)</f>
        <v>0</v>
      </c>
      <c r="BH424" s="189">
        <f>IF(N424="sníž. přenesená",J424,0)</f>
        <v>0</v>
      </c>
      <c r="BI424" s="189">
        <f>IF(N424="nulová",J424,0)</f>
        <v>0</v>
      </c>
      <c r="BJ424" s="18" t="s">
        <v>84</v>
      </c>
      <c r="BK424" s="189">
        <f>ROUND(I424*H424,2)</f>
        <v>0</v>
      </c>
      <c r="BL424" s="18" t="s">
        <v>294</v>
      </c>
      <c r="BM424" s="188" t="s">
        <v>3270</v>
      </c>
    </row>
    <row r="425" spans="1:65" s="2" customFormat="1" ht="19.2">
      <c r="A425" s="35"/>
      <c r="B425" s="36"/>
      <c r="C425" s="37"/>
      <c r="D425" s="190" t="s">
        <v>197</v>
      </c>
      <c r="E425" s="37"/>
      <c r="F425" s="191" t="s">
        <v>3271</v>
      </c>
      <c r="G425" s="37"/>
      <c r="H425" s="37"/>
      <c r="I425" s="192"/>
      <c r="J425" s="37"/>
      <c r="K425" s="37"/>
      <c r="L425" s="40"/>
      <c r="M425" s="193"/>
      <c r="N425" s="194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197</v>
      </c>
      <c r="AU425" s="18" t="s">
        <v>86</v>
      </c>
    </row>
    <row r="426" spans="1:65" s="2" customFormat="1" ht="10.199999999999999">
      <c r="A426" s="35"/>
      <c r="B426" s="36"/>
      <c r="C426" s="37"/>
      <c r="D426" s="195" t="s">
        <v>199</v>
      </c>
      <c r="E426" s="37"/>
      <c r="F426" s="196" t="s">
        <v>3272</v>
      </c>
      <c r="G426" s="37"/>
      <c r="H426" s="37"/>
      <c r="I426" s="192"/>
      <c r="J426" s="37"/>
      <c r="K426" s="37"/>
      <c r="L426" s="40"/>
      <c r="M426" s="193"/>
      <c r="N426" s="194"/>
      <c r="O426" s="65"/>
      <c r="P426" s="65"/>
      <c r="Q426" s="65"/>
      <c r="R426" s="65"/>
      <c r="S426" s="65"/>
      <c r="T426" s="66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199</v>
      </c>
      <c r="AU426" s="18" t="s">
        <v>86</v>
      </c>
    </row>
    <row r="427" spans="1:65" s="13" customFormat="1" ht="10.199999999999999">
      <c r="B427" s="197"/>
      <c r="C427" s="198"/>
      <c r="D427" s="190" t="s">
        <v>201</v>
      </c>
      <c r="E427" s="199" t="s">
        <v>19</v>
      </c>
      <c r="F427" s="200" t="s">
        <v>256</v>
      </c>
      <c r="G427" s="198"/>
      <c r="H427" s="201">
        <v>10</v>
      </c>
      <c r="I427" s="202"/>
      <c r="J427" s="198"/>
      <c r="K427" s="198"/>
      <c r="L427" s="203"/>
      <c r="M427" s="204"/>
      <c r="N427" s="205"/>
      <c r="O427" s="205"/>
      <c r="P427" s="205"/>
      <c r="Q427" s="205"/>
      <c r="R427" s="205"/>
      <c r="S427" s="205"/>
      <c r="T427" s="206"/>
      <c r="AT427" s="207" t="s">
        <v>201</v>
      </c>
      <c r="AU427" s="207" t="s">
        <v>86</v>
      </c>
      <c r="AV427" s="13" t="s">
        <v>86</v>
      </c>
      <c r="AW427" s="13" t="s">
        <v>37</v>
      </c>
      <c r="AX427" s="13" t="s">
        <v>84</v>
      </c>
      <c r="AY427" s="207" t="s">
        <v>189</v>
      </c>
    </row>
    <row r="428" spans="1:65" s="2" customFormat="1" ht="24.15" customHeight="1">
      <c r="A428" s="35"/>
      <c r="B428" s="36"/>
      <c r="C428" s="176" t="s">
        <v>683</v>
      </c>
      <c r="D428" s="176" t="s">
        <v>191</v>
      </c>
      <c r="E428" s="177" t="s">
        <v>3273</v>
      </c>
      <c r="F428" s="178" t="s">
        <v>3274</v>
      </c>
      <c r="G428" s="179" t="s">
        <v>336</v>
      </c>
      <c r="H428" s="180">
        <v>5.0000000000000001E-3</v>
      </c>
      <c r="I428" s="181"/>
      <c r="J428" s="182">
        <f>ROUND(I428*H428,2)</f>
        <v>0</v>
      </c>
      <c r="K428" s="183"/>
      <c r="L428" s="40"/>
      <c r="M428" s="184" t="s">
        <v>19</v>
      </c>
      <c r="N428" s="185" t="s">
        <v>47</v>
      </c>
      <c r="O428" s="65"/>
      <c r="P428" s="186">
        <f>O428*H428</f>
        <v>0</v>
      </c>
      <c r="Q428" s="186">
        <v>0</v>
      </c>
      <c r="R428" s="186">
        <f>Q428*H428</f>
        <v>0</v>
      </c>
      <c r="S428" s="186">
        <v>0</v>
      </c>
      <c r="T428" s="187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8" t="s">
        <v>294</v>
      </c>
      <c r="AT428" s="188" t="s">
        <v>191</v>
      </c>
      <c r="AU428" s="188" t="s">
        <v>86</v>
      </c>
      <c r="AY428" s="18" t="s">
        <v>189</v>
      </c>
      <c r="BE428" s="189">
        <f>IF(N428="základní",J428,0)</f>
        <v>0</v>
      </c>
      <c r="BF428" s="189">
        <f>IF(N428="snížená",J428,0)</f>
        <v>0</v>
      </c>
      <c r="BG428" s="189">
        <f>IF(N428="zákl. přenesená",J428,0)</f>
        <v>0</v>
      </c>
      <c r="BH428" s="189">
        <f>IF(N428="sníž. přenesená",J428,0)</f>
        <v>0</v>
      </c>
      <c r="BI428" s="189">
        <f>IF(N428="nulová",J428,0)</f>
        <v>0</v>
      </c>
      <c r="BJ428" s="18" t="s">
        <v>84</v>
      </c>
      <c r="BK428" s="189">
        <f>ROUND(I428*H428,2)</f>
        <v>0</v>
      </c>
      <c r="BL428" s="18" t="s">
        <v>294</v>
      </c>
      <c r="BM428" s="188" t="s">
        <v>3275</v>
      </c>
    </row>
    <row r="429" spans="1:65" s="2" customFormat="1" ht="28.8">
      <c r="A429" s="35"/>
      <c r="B429" s="36"/>
      <c r="C429" s="37"/>
      <c r="D429" s="190" t="s">
        <v>197</v>
      </c>
      <c r="E429" s="37"/>
      <c r="F429" s="191" t="s">
        <v>3276</v>
      </c>
      <c r="G429" s="37"/>
      <c r="H429" s="37"/>
      <c r="I429" s="192"/>
      <c r="J429" s="37"/>
      <c r="K429" s="37"/>
      <c r="L429" s="40"/>
      <c r="M429" s="193"/>
      <c r="N429" s="194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197</v>
      </c>
      <c r="AU429" s="18" t="s">
        <v>86</v>
      </c>
    </row>
    <row r="430" spans="1:65" s="2" customFormat="1" ht="10.199999999999999">
      <c r="A430" s="35"/>
      <c r="B430" s="36"/>
      <c r="C430" s="37"/>
      <c r="D430" s="195" t="s">
        <v>199</v>
      </c>
      <c r="E430" s="37"/>
      <c r="F430" s="196" t="s">
        <v>3277</v>
      </c>
      <c r="G430" s="37"/>
      <c r="H430" s="37"/>
      <c r="I430" s="192"/>
      <c r="J430" s="37"/>
      <c r="K430" s="37"/>
      <c r="L430" s="40"/>
      <c r="M430" s="193"/>
      <c r="N430" s="194"/>
      <c r="O430" s="65"/>
      <c r="P430" s="65"/>
      <c r="Q430" s="65"/>
      <c r="R430" s="65"/>
      <c r="S430" s="65"/>
      <c r="T430" s="66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199</v>
      </c>
      <c r="AU430" s="18" t="s">
        <v>86</v>
      </c>
    </row>
    <row r="431" spans="1:65" s="12" customFormat="1" ht="25.95" customHeight="1">
      <c r="B431" s="160"/>
      <c r="C431" s="161"/>
      <c r="D431" s="162" t="s">
        <v>75</v>
      </c>
      <c r="E431" s="163" t="s">
        <v>719</v>
      </c>
      <c r="F431" s="163" t="s">
        <v>122</v>
      </c>
      <c r="G431" s="161"/>
      <c r="H431" s="161"/>
      <c r="I431" s="164"/>
      <c r="J431" s="165">
        <f>BK431</f>
        <v>0</v>
      </c>
      <c r="K431" s="161"/>
      <c r="L431" s="166"/>
      <c r="M431" s="167"/>
      <c r="N431" s="168"/>
      <c r="O431" s="168"/>
      <c r="P431" s="169">
        <f>P432+P437+P446</f>
        <v>0</v>
      </c>
      <c r="Q431" s="168"/>
      <c r="R431" s="169">
        <f>R432+R437+R446</f>
        <v>0</v>
      </c>
      <c r="S431" s="168"/>
      <c r="T431" s="170">
        <f>T432+T437+T446</f>
        <v>0</v>
      </c>
      <c r="AR431" s="171" t="s">
        <v>220</v>
      </c>
      <c r="AT431" s="172" t="s">
        <v>75</v>
      </c>
      <c r="AU431" s="172" t="s">
        <v>76</v>
      </c>
      <c r="AY431" s="171" t="s">
        <v>189</v>
      </c>
      <c r="BK431" s="173">
        <f>BK432+BK437+BK446</f>
        <v>0</v>
      </c>
    </row>
    <row r="432" spans="1:65" s="12" customFormat="1" ht="22.8" customHeight="1">
      <c r="B432" s="160"/>
      <c r="C432" s="161"/>
      <c r="D432" s="162" t="s">
        <v>75</v>
      </c>
      <c r="E432" s="174" t="s">
        <v>720</v>
      </c>
      <c r="F432" s="174" t="s">
        <v>721</v>
      </c>
      <c r="G432" s="161"/>
      <c r="H432" s="161"/>
      <c r="I432" s="164"/>
      <c r="J432" s="175">
        <f>BK432</f>
        <v>0</v>
      </c>
      <c r="K432" s="161"/>
      <c r="L432" s="166"/>
      <c r="M432" s="167"/>
      <c r="N432" s="168"/>
      <c r="O432" s="168"/>
      <c r="P432" s="169">
        <f>SUM(P433:P436)</f>
        <v>0</v>
      </c>
      <c r="Q432" s="168"/>
      <c r="R432" s="169">
        <f>SUM(R433:R436)</f>
        <v>0</v>
      </c>
      <c r="S432" s="168"/>
      <c r="T432" s="170">
        <f>SUM(T433:T436)</f>
        <v>0</v>
      </c>
      <c r="AR432" s="171" t="s">
        <v>220</v>
      </c>
      <c r="AT432" s="172" t="s">
        <v>75</v>
      </c>
      <c r="AU432" s="172" t="s">
        <v>84</v>
      </c>
      <c r="AY432" s="171" t="s">
        <v>189</v>
      </c>
      <c r="BK432" s="173">
        <f>SUM(BK433:BK436)</f>
        <v>0</v>
      </c>
    </row>
    <row r="433" spans="1:65" s="2" customFormat="1" ht="24.15" customHeight="1">
      <c r="A433" s="35"/>
      <c r="B433" s="36"/>
      <c r="C433" s="176" t="s">
        <v>704</v>
      </c>
      <c r="D433" s="176" t="s">
        <v>191</v>
      </c>
      <c r="E433" s="177" t="s">
        <v>736</v>
      </c>
      <c r="F433" s="178" t="s">
        <v>737</v>
      </c>
      <c r="G433" s="179" t="s">
        <v>210</v>
      </c>
      <c r="H433" s="180">
        <v>95</v>
      </c>
      <c r="I433" s="181"/>
      <c r="J433" s="182">
        <f>ROUND(I433*H433,2)</f>
        <v>0</v>
      </c>
      <c r="K433" s="183"/>
      <c r="L433" s="40"/>
      <c r="M433" s="184" t="s">
        <v>19</v>
      </c>
      <c r="N433" s="185" t="s">
        <v>47</v>
      </c>
      <c r="O433" s="65"/>
      <c r="P433" s="186">
        <f>O433*H433</f>
        <v>0</v>
      </c>
      <c r="Q433" s="186">
        <v>0</v>
      </c>
      <c r="R433" s="186">
        <f>Q433*H433</f>
        <v>0</v>
      </c>
      <c r="S433" s="186">
        <v>0</v>
      </c>
      <c r="T433" s="187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88" t="s">
        <v>725</v>
      </c>
      <c r="AT433" s="188" t="s">
        <v>191</v>
      </c>
      <c r="AU433" s="188" t="s">
        <v>86</v>
      </c>
      <c r="AY433" s="18" t="s">
        <v>189</v>
      </c>
      <c r="BE433" s="189">
        <f>IF(N433="základní",J433,0)</f>
        <v>0</v>
      </c>
      <c r="BF433" s="189">
        <f>IF(N433="snížená",J433,0)</f>
        <v>0</v>
      </c>
      <c r="BG433" s="189">
        <f>IF(N433="zákl. přenesená",J433,0)</f>
        <v>0</v>
      </c>
      <c r="BH433" s="189">
        <f>IF(N433="sníž. přenesená",J433,0)</f>
        <v>0</v>
      </c>
      <c r="BI433" s="189">
        <f>IF(N433="nulová",J433,0)</f>
        <v>0</v>
      </c>
      <c r="BJ433" s="18" t="s">
        <v>84</v>
      </c>
      <c r="BK433" s="189">
        <f>ROUND(I433*H433,2)</f>
        <v>0</v>
      </c>
      <c r="BL433" s="18" t="s">
        <v>725</v>
      </c>
      <c r="BM433" s="188" t="s">
        <v>3278</v>
      </c>
    </row>
    <row r="434" spans="1:65" s="2" customFormat="1" ht="19.2">
      <c r="A434" s="35"/>
      <c r="B434" s="36"/>
      <c r="C434" s="37"/>
      <c r="D434" s="190" t="s">
        <v>197</v>
      </c>
      <c r="E434" s="37"/>
      <c r="F434" s="191" t="s">
        <v>737</v>
      </c>
      <c r="G434" s="37"/>
      <c r="H434" s="37"/>
      <c r="I434" s="192"/>
      <c r="J434" s="37"/>
      <c r="K434" s="37"/>
      <c r="L434" s="40"/>
      <c r="M434" s="193"/>
      <c r="N434" s="194"/>
      <c r="O434" s="65"/>
      <c r="P434" s="65"/>
      <c r="Q434" s="65"/>
      <c r="R434" s="65"/>
      <c r="S434" s="65"/>
      <c r="T434" s="66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197</v>
      </c>
      <c r="AU434" s="18" t="s">
        <v>86</v>
      </c>
    </row>
    <row r="435" spans="1:65" s="2" customFormat="1" ht="10.199999999999999">
      <c r="A435" s="35"/>
      <c r="B435" s="36"/>
      <c r="C435" s="37"/>
      <c r="D435" s="195" t="s">
        <v>199</v>
      </c>
      <c r="E435" s="37"/>
      <c r="F435" s="196" t="s">
        <v>739</v>
      </c>
      <c r="G435" s="37"/>
      <c r="H435" s="37"/>
      <c r="I435" s="192"/>
      <c r="J435" s="37"/>
      <c r="K435" s="37"/>
      <c r="L435" s="40"/>
      <c r="M435" s="193"/>
      <c r="N435" s="194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199</v>
      </c>
      <c r="AU435" s="18" t="s">
        <v>86</v>
      </c>
    </row>
    <row r="436" spans="1:65" s="13" customFormat="1" ht="10.199999999999999">
      <c r="B436" s="197"/>
      <c r="C436" s="198"/>
      <c r="D436" s="190" t="s">
        <v>201</v>
      </c>
      <c r="E436" s="199" t="s">
        <v>19</v>
      </c>
      <c r="F436" s="200" t="s">
        <v>3235</v>
      </c>
      <c r="G436" s="198"/>
      <c r="H436" s="201">
        <v>95</v>
      </c>
      <c r="I436" s="202"/>
      <c r="J436" s="198"/>
      <c r="K436" s="198"/>
      <c r="L436" s="203"/>
      <c r="M436" s="204"/>
      <c r="N436" s="205"/>
      <c r="O436" s="205"/>
      <c r="P436" s="205"/>
      <c r="Q436" s="205"/>
      <c r="R436" s="205"/>
      <c r="S436" s="205"/>
      <c r="T436" s="206"/>
      <c r="AT436" s="207" t="s">
        <v>201</v>
      </c>
      <c r="AU436" s="207" t="s">
        <v>86</v>
      </c>
      <c r="AV436" s="13" t="s">
        <v>86</v>
      </c>
      <c r="AW436" s="13" t="s">
        <v>37</v>
      </c>
      <c r="AX436" s="13" t="s">
        <v>84</v>
      </c>
      <c r="AY436" s="207" t="s">
        <v>189</v>
      </c>
    </row>
    <row r="437" spans="1:65" s="12" customFormat="1" ht="22.8" customHeight="1">
      <c r="B437" s="160"/>
      <c r="C437" s="161"/>
      <c r="D437" s="162" t="s">
        <v>75</v>
      </c>
      <c r="E437" s="174" t="s">
        <v>740</v>
      </c>
      <c r="F437" s="174" t="s">
        <v>741</v>
      </c>
      <c r="G437" s="161"/>
      <c r="H437" s="161"/>
      <c r="I437" s="164"/>
      <c r="J437" s="175">
        <f>BK437</f>
        <v>0</v>
      </c>
      <c r="K437" s="161"/>
      <c r="L437" s="166"/>
      <c r="M437" s="167"/>
      <c r="N437" s="168"/>
      <c r="O437" s="168"/>
      <c r="P437" s="169">
        <f>SUM(P438:P445)</f>
        <v>0</v>
      </c>
      <c r="Q437" s="168"/>
      <c r="R437" s="169">
        <f>SUM(R438:R445)</f>
        <v>0</v>
      </c>
      <c r="S437" s="168"/>
      <c r="T437" s="170">
        <f>SUM(T438:T445)</f>
        <v>0</v>
      </c>
      <c r="AR437" s="171" t="s">
        <v>220</v>
      </c>
      <c r="AT437" s="172" t="s">
        <v>75</v>
      </c>
      <c r="AU437" s="172" t="s">
        <v>84</v>
      </c>
      <c r="AY437" s="171" t="s">
        <v>189</v>
      </c>
      <c r="BK437" s="173">
        <f>SUM(BK438:BK445)</f>
        <v>0</v>
      </c>
    </row>
    <row r="438" spans="1:65" s="2" customFormat="1" ht="16.5" customHeight="1">
      <c r="A438" s="35"/>
      <c r="B438" s="36"/>
      <c r="C438" s="176" t="s">
        <v>713</v>
      </c>
      <c r="D438" s="176" t="s">
        <v>191</v>
      </c>
      <c r="E438" s="177" t="s">
        <v>743</v>
      </c>
      <c r="F438" s="178" t="s">
        <v>744</v>
      </c>
      <c r="G438" s="179" t="s">
        <v>745</v>
      </c>
      <c r="H438" s="180">
        <v>2</v>
      </c>
      <c r="I438" s="181"/>
      <c r="J438" s="182">
        <f>ROUND(I438*H438,2)</f>
        <v>0</v>
      </c>
      <c r="K438" s="183"/>
      <c r="L438" s="40"/>
      <c r="M438" s="184" t="s">
        <v>19</v>
      </c>
      <c r="N438" s="185" t="s">
        <v>47</v>
      </c>
      <c r="O438" s="65"/>
      <c r="P438" s="186">
        <f>O438*H438</f>
        <v>0</v>
      </c>
      <c r="Q438" s="186">
        <v>0</v>
      </c>
      <c r="R438" s="186">
        <f>Q438*H438</f>
        <v>0</v>
      </c>
      <c r="S438" s="186">
        <v>0</v>
      </c>
      <c r="T438" s="187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8" t="s">
        <v>725</v>
      </c>
      <c r="AT438" s="188" t="s">
        <v>191</v>
      </c>
      <c r="AU438" s="188" t="s">
        <v>86</v>
      </c>
      <c r="AY438" s="18" t="s">
        <v>189</v>
      </c>
      <c r="BE438" s="189">
        <f>IF(N438="základní",J438,0)</f>
        <v>0</v>
      </c>
      <c r="BF438" s="189">
        <f>IF(N438="snížená",J438,0)</f>
        <v>0</v>
      </c>
      <c r="BG438" s="189">
        <f>IF(N438="zákl. přenesená",J438,0)</f>
        <v>0</v>
      </c>
      <c r="BH438" s="189">
        <f>IF(N438="sníž. přenesená",J438,0)</f>
        <v>0</v>
      </c>
      <c r="BI438" s="189">
        <f>IF(N438="nulová",J438,0)</f>
        <v>0</v>
      </c>
      <c r="BJ438" s="18" t="s">
        <v>84</v>
      </c>
      <c r="BK438" s="189">
        <f>ROUND(I438*H438,2)</f>
        <v>0</v>
      </c>
      <c r="BL438" s="18" t="s">
        <v>725</v>
      </c>
      <c r="BM438" s="188" t="s">
        <v>3279</v>
      </c>
    </row>
    <row r="439" spans="1:65" s="2" customFormat="1" ht="10.199999999999999">
      <c r="A439" s="35"/>
      <c r="B439" s="36"/>
      <c r="C439" s="37"/>
      <c r="D439" s="190" t="s">
        <v>197</v>
      </c>
      <c r="E439" s="37"/>
      <c r="F439" s="191" t="s">
        <v>744</v>
      </c>
      <c r="G439" s="37"/>
      <c r="H439" s="37"/>
      <c r="I439" s="192"/>
      <c r="J439" s="37"/>
      <c r="K439" s="37"/>
      <c r="L439" s="40"/>
      <c r="M439" s="193"/>
      <c r="N439" s="194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197</v>
      </c>
      <c r="AU439" s="18" t="s">
        <v>86</v>
      </c>
    </row>
    <row r="440" spans="1:65" s="2" customFormat="1" ht="10.199999999999999">
      <c r="A440" s="35"/>
      <c r="B440" s="36"/>
      <c r="C440" s="37"/>
      <c r="D440" s="195" t="s">
        <v>199</v>
      </c>
      <c r="E440" s="37"/>
      <c r="F440" s="196" t="s">
        <v>747</v>
      </c>
      <c r="G440" s="37"/>
      <c r="H440" s="37"/>
      <c r="I440" s="192"/>
      <c r="J440" s="37"/>
      <c r="K440" s="37"/>
      <c r="L440" s="40"/>
      <c r="M440" s="193"/>
      <c r="N440" s="194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199</v>
      </c>
      <c r="AU440" s="18" t="s">
        <v>86</v>
      </c>
    </row>
    <row r="441" spans="1:65" s="13" customFormat="1" ht="10.199999999999999">
      <c r="B441" s="197"/>
      <c r="C441" s="198"/>
      <c r="D441" s="190" t="s">
        <v>201</v>
      </c>
      <c r="E441" s="199" t="s">
        <v>19</v>
      </c>
      <c r="F441" s="200" t="s">
        <v>86</v>
      </c>
      <c r="G441" s="198"/>
      <c r="H441" s="201">
        <v>2</v>
      </c>
      <c r="I441" s="202"/>
      <c r="J441" s="198"/>
      <c r="K441" s="198"/>
      <c r="L441" s="203"/>
      <c r="M441" s="204"/>
      <c r="N441" s="205"/>
      <c r="O441" s="205"/>
      <c r="P441" s="205"/>
      <c r="Q441" s="205"/>
      <c r="R441" s="205"/>
      <c r="S441" s="205"/>
      <c r="T441" s="206"/>
      <c r="AT441" s="207" t="s">
        <v>201</v>
      </c>
      <c r="AU441" s="207" t="s">
        <v>86</v>
      </c>
      <c r="AV441" s="13" t="s">
        <v>86</v>
      </c>
      <c r="AW441" s="13" t="s">
        <v>37</v>
      </c>
      <c r="AX441" s="13" t="s">
        <v>84</v>
      </c>
      <c r="AY441" s="207" t="s">
        <v>189</v>
      </c>
    </row>
    <row r="442" spans="1:65" s="2" customFormat="1" ht="16.5" customHeight="1">
      <c r="A442" s="35"/>
      <c r="B442" s="36"/>
      <c r="C442" s="176" t="s">
        <v>690</v>
      </c>
      <c r="D442" s="176" t="s">
        <v>191</v>
      </c>
      <c r="E442" s="177" t="s">
        <v>749</v>
      </c>
      <c r="F442" s="178" t="s">
        <v>750</v>
      </c>
      <c r="G442" s="179" t="s">
        <v>745</v>
      </c>
      <c r="H442" s="180">
        <v>2</v>
      </c>
      <c r="I442" s="181"/>
      <c r="J442" s="182">
        <f>ROUND(I442*H442,2)</f>
        <v>0</v>
      </c>
      <c r="K442" s="183"/>
      <c r="L442" s="40"/>
      <c r="M442" s="184" t="s">
        <v>19</v>
      </c>
      <c r="N442" s="185" t="s">
        <v>47</v>
      </c>
      <c r="O442" s="65"/>
      <c r="P442" s="186">
        <f>O442*H442</f>
        <v>0</v>
      </c>
      <c r="Q442" s="186">
        <v>0</v>
      </c>
      <c r="R442" s="186">
        <f>Q442*H442</f>
        <v>0</v>
      </c>
      <c r="S442" s="186">
        <v>0</v>
      </c>
      <c r="T442" s="187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8" t="s">
        <v>725</v>
      </c>
      <c r="AT442" s="188" t="s">
        <v>191</v>
      </c>
      <c r="AU442" s="188" t="s">
        <v>86</v>
      </c>
      <c r="AY442" s="18" t="s">
        <v>189</v>
      </c>
      <c r="BE442" s="189">
        <f>IF(N442="základní",J442,0)</f>
        <v>0</v>
      </c>
      <c r="BF442" s="189">
        <f>IF(N442="snížená",J442,0)</f>
        <v>0</v>
      </c>
      <c r="BG442" s="189">
        <f>IF(N442="zákl. přenesená",J442,0)</f>
        <v>0</v>
      </c>
      <c r="BH442" s="189">
        <f>IF(N442="sníž. přenesená",J442,0)</f>
        <v>0</v>
      </c>
      <c r="BI442" s="189">
        <f>IF(N442="nulová",J442,0)</f>
        <v>0</v>
      </c>
      <c r="BJ442" s="18" t="s">
        <v>84</v>
      </c>
      <c r="BK442" s="189">
        <f>ROUND(I442*H442,2)</f>
        <v>0</v>
      </c>
      <c r="BL442" s="18" t="s">
        <v>725</v>
      </c>
      <c r="BM442" s="188" t="s">
        <v>3280</v>
      </c>
    </row>
    <row r="443" spans="1:65" s="2" customFormat="1" ht="10.199999999999999">
      <c r="A443" s="35"/>
      <c r="B443" s="36"/>
      <c r="C443" s="37"/>
      <c r="D443" s="190" t="s">
        <v>197</v>
      </c>
      <c r="E443" s="37"/>
      <c r="F443" s="191" t="s">
        <v>750</v>
      </c>
      <c r="G443" s="37"/>
      <c r="H443" s="37"/>
      <c r="I443" s="192"/>
      <c r="J443" s="37"/>
      <c r="K443" s="37"/>
      <c r="L443" s="40"/>
      <c r="M443" s="193"/>
      <c r="N443" s="194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197</v>
      </c>
      <c r="AU443" s="18" t="s">
        <v>86</v>
      </c>
    </row>
    <row r="444" spans="1:65" s="2" customFormat="1" ht="10.199999999999999">
      <c r="A444" s="35"/>
      <c r="B444" s="36"/>
      <c r="C444" s="37"/>
      <c r="D444" s="195" t="s">
        <v>199</v>
      </c>
      <c r="E444" s="37"/>
      <c r="F444" s="196" t="s">
        <v>752</v>
      </c>
      <c r="G444" s="37"/>
      <c r="H444" s="37"/>
      <c r="I444" s="192"/>
      <c r="J444" s="37"/>
      <c r="K444" s="37"/>
      <c r="L444" s="40"/>
      <c r="M444" s="193"/>
      <c r="N444" s="194"/>
      <c r="O444" s="65"/>
      <c r="P444" s="65"/>
      <c r="Q444" s="65"/>
      <c r="R444" s="65"/>
      <c r="S444" s="65"/>
      <c r="T444" s="66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199</v>
      </c>
      <c r="AU444" s="18" t="s">
        <v>86</v>
      </c>
    </row>
    <row r="445" spans="1:65" s="13" customFormat="1" ht="10.199999999999999">
      <c r="B445" s="197"/>
      <c r="C445" s="198"/>
      <c r="D445" s="190" t="s">
        <v>201</v>
      </c>
      <c r="E445" s="199" t="s">
        <v>19</v>
      </c>
      <c r="F445" s="200" t="s">
        <v>86</v>
      </c>
      <c r="G445" s="198"/>
      <c r="H445" s="201">
        <v>2</v>
      </c>
      <c r="I445" s="202"/>
      <c r="J445" s="198"/>
      <c r="K445" s="198"/>
      <c r="L445" s="203"/>
      <c r="M445" s="204"/>
      <c r="N445" s="205"/>
      <c r="O445" s="205"/>
      <c r="P445" s="205"/>
      <c r="Q445" s="205"/>
      <c r="R445" s="205"/>
      <c r="S445" s="205"/>
      <c r="T445" s="206"/>
      <c r="AT445" s="207" t="s">
        <v>201</v>
      </c>
      <c r="AU445" s="207" t="s">
        <v>86</v>
      </c>
      <c r="AV445" s="13" t="s">
        <v>86</v>
      </c>
      <c r="AW445" s="13" t="s">
        <v>37</v>
      </c>
      <c r="AX445" s="13" t="s">
        <v>84</v>
      </c>
      <c r="AY445" s="207" t="s">
        <v>189</v>
      </c>
    </row>
    <row r="446" spans="1:65" s="12" customFormat="1" ht="22.8" customHeight="1">
      <c r="B446" s="160"/>
      <c r="C446" s="161"/>
      <c r="D446" s="162" t="s">
        <v>75</v>
      </c>
      <c r="E446" s="174" t="s">
        <v>2819</v>
      </c>
      <c r="F446" s="174" t="s">
        <v>2820</v>
      </c>
      <c r="G446" s="161"/>
      <c r="H446" s="161"/>
      <c r="I446" s="164"/>
      <c r="J446" s="175">
        <f>BK446</f>
        <v>0</v>
      </c>
      <c r="K446" s="161"/>
      <c r="L446" s="166"/>
      <c r="M446" s="167"/>
      <c r="N446" s="168"/>
      <c r="O446" s="168"/>
      <c r="P446" s="169">
        <f>SUM(P447:P449)</f>
        <v>0</v>
      </c>
      <c r="Q446" s="168"/>
      <c r="R446" s="169">
        <f>SUM(R447:R449)</f>
        <v>0</v>
      </c>
      <c r="S446" s="168"/>
      <c r="T446" s="170">
        <f>SUM(T447:T449)</f>
        <v>0</v>
      </c>
      <c r="AR446" s="171" t="s">
        <v>220</v>
      </c>
      <c r="AT446" s="172" t="s">
        <v>75</v>
      </c>
      <c r="AU446" s="172" t="s">
        <v>84</v>
      </c>
      <c r="AY446" s="171" t="s">
        <v>189</v>
      </c>
      <c r="BK446" s="173">
        <f>SUM(BK447:BK449)</f>
        <v>0</v>
      </c>
    </row>
    <row r="447" spans="1:65" s="2" customFormat="1" ht="24.15" customHeight="1">
      <c r="A447" s="35"/>
      <c r="B447" s="36"/>
      <c r="C447" s="176" t="s">
        <v>698</v>
      </c>
      <c r="D447" s="176" t="s">
        <v>191</v>
      </c>
      <c r="E447" s="177" t="s">
        <v>3281</v>
      </c>
      <c r="F447" s="178" t="s">
        <v>3282</v>
      </c>
      <c r="G447" s="179" t="s">
        <v>831</v>
      </c>
      <c r="H447" s="180">
        <v>1</v>
      </c>
      <c r="I447" s="181"/>
      <c r="J447" s="182">
        <f>ROUND(I447*H447,2)</f>
        <v>0</v>
      </c>
      <c r="K447" s="183"/>
      <c r="L447" s="40"/>
      <c r="M447" s="184" t="s">
        <v>19</v>
      </c>
      <c r="N447" s="185" t="s">
        <v>47</v>
      </c>
      <c r="O447" s="65"/>
      <c r="P447" s="186">
        <f>O447*H447</f>
        <v>0</v>
      </c>
      <c r="Q447" s="186">
        <v>0</v>
      </c>
      <c r="R447" s="186">
        <f>Q447*H447</f>
        <v>0</v>
      </c>
      <c r="S447" s="186">
        <v>0</v>
      </c>
      <c r="T447" s="187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8" t="s">
        <v>725</v>
      </c>
      <c r="AT447" s="188" t="s">
        <v>191</v>
      </c>
      <c r="AU447" s="188" t="s">
        <v>86</v>
      </c>
      <c r="AY447" s="18" t="s">
        <v>189</v>
      </c>
      <c r="BE447" s="189">
        <f>IF(N447="základní",J447,0)</f>
        <v>0</v>
      </c>
      <c r="BF447" s="189">
        <f>IF(N447="snížená",J447,0)</f>
        <v>0</v>
      </c>
      <c r="BG447" s="189">
        <f>IF(N447="zákl. přenesená",J447,0)</f>
        <v>0</v>
      </c>
      <c r="BH447" s="189">
        <f>IF(N447="sníž. přenesená",J447,0)</f>
        <v>0</v>
      </c>
      <c r="BI447" s="189">
        <f>IF(N447="nulová",J447,0)</f>
        <v>0</v>
      </c>
      <c r="BJ447" s="18" t="s">
        <v>84</v>
      </c>
      <c r="BK447" s="189">
        <f>ROUND(I447*H447,2)</f>
        <v>0</v>
      </c>
      <c r="BL447" s="18" t="s">
        <v>725</v>
      </c>
      <c r="BM447" s="188" t="s">
        <v>3283</v>
      </c>
    </row>
    <row r="448" spans="1:65" s="2" customFormat="1" ht="19.2">
      <c r="A448" s="35"/>
      <c r="B448" s="36"/>
      <c r="C448" s="37"/>
      <c r="D448" s="190" t="s">
        <v>197</v>
      </c>
      <c r="E448" s="37"/>
      <c r="F448" s="191" t="s">
        <v>3284</v>
      </c>
      <c r="G448" s="37"/>
      <c r="H448" s="37"/>
      <c r="I448" s="192"/>
      <c r="J448" s="37"/>
      <c r="K448" s="37"/>
      <c r="L448" s="40"/>
      <c r="M448" s="193"/>
      <c r="N448" s="194"/>
      <c r="O448" s="65"/>
      <c r="P448" s="65"/>
      <c r="Q448" s="65"/>
      <c r="R448" s="65"/>
      <c r="S448" s="65"/>
      <c r="T448" s="66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197</v>
      </c>
      <c r="AU448" s="18" t="s">
        <v>86</v>
      </c>
    </row>
    <row r="449" spans="1:51" s="13" customFormat="1" ht="10.199999999999999">
      <c r="B449" s="197"/>
      <c r="C449" s="198"/>
      <c r="D449" s="190" t="s">
        <v>201</v>
      </c>
      <c r="E449" s="199" t="s">
        <v>19</v>
      </c>
      <c r="F449" s="200" t="s">
        <v>84</v>
      </c>
      <c r="G449" s="198"/>
      <c r="H449" s="201">
        <v>1</v>
      </c>
      <c r="I449" s="202"/>
      <c r="J449" s="198"/>
      <c r="K449" s="198"/>
      <c r="L449" s="203"/>
      <c r="M449" s="230"/>
      <c r="N449" s="231"/>
      <c r="O449" s="231"/>
      <c r="P449" s="231"/>
      <c r="Q449" s="231"/>
      <c r="R449" s="231"/>
      <c r="S449" s="231"/>
      <c r="T449" s="232"/>
      <c r="AT449" s="207" t="s">
        <v>201</v>
      </c>
      <c r="AU449" s="207" t="s">
        <v>86</v>
      </c>
      <c r="AV449" s="13" t="s">
        <v>86</v>
      </c>
      <c r="AW449" s="13" t="s">
        <v>37</v>
      </c>
      <c r="AX449" s="13" t="s">
        <v>84</v>
      </c>
      <c r="AY449" s="207" t="s">
        <v>189</v>
      </c>
    </row>
    <row r="450" spans="1:51" s="2" customFormat="1" ht="6.9" customHeight="1">
      <c r="A450" s="35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0"/>
      <c r="M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</row>
  </sheetData>
  <sheetProtection algorithmName="SHA-512" hashValue="PL+eNOejXOD9xPfqKC6NhGp32afOnJkEwOoHBsNVobqUAY59nxcCDEXcnCTFuikBguNTJFrHThqzEQj7zkYW3A==" saltValue="ZGL6DUyfh9JkiAhYZKJmwiztF08XMj/o/ZPKgYhkWkaMIAtaIfKHscWz0R7IjBhso5xah7rD2EbDF88kk8UERQ==" spinCount="100000" sheet="1" objects="1" scenarios="1" formatColumns="0" formatRows="0" autoFilter="0"/>
  <autoFilter ref="C91:K449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/>
    <hyperlink ref="F103" r:id="rId2"/>
    <hyperlink ref="F109" r:id="rId3"/>
    <hyperlink ref="F113" r:id="rId4"/>
    <hyperlink ref="F117" r:id="rId5"/>
    <hyperlink ref="F121" r:id="rId6"/>
    <hyperlink ref="F125" r:id="rId7"/>
    <hyperlink ref="F130" r:id="rId8"/>
    <hyperlink ref="F134" r:id="rId9"/>
    <hyperlink ref="F139" r:id="rId10"/>
    <hyperlink ref="F146" r:id="rId11"/>
    <hyperlink ref="F155" r:id="rId12"/>
    <hyperlink ref="F159" r:id="rId13"/>
    <hyperlink ref="F163" r:id="rId14"/>
    <hyperlink ref="F167" r:id="rId15"/>
    <hyperlink ref="F172" r:id="rId16"/>
    <hyperlink ref="F176" r:id="rId17"/>
    <hyperlink ref="F180" r:id="rId18"/>
    <hyperlink ref="F184" r:id="rId19"/>
    <hyperlink ref="F192" r:id="rId20"/>
    <hyperlink ref="F199" r:id="rId21"/>
    <hyperlink ref="F203" r:id="rId22"/>
    <hyperlink ref="F207" r:id="rId23"/>
    <hyperlink ref="F213" r:id="rId24"/>
    <hyperlink ref="F222" r:id="rId25"/>
    <hyperlink ref="F228" r:id="rId26"/>
    <hyperlink ref="F236" r:id="rId27"/>
    <hyperlink ref="F242" r:id="rId28"/>
    <hyperlink ref="F249" r:id="rId29"/>
    <hyperlink ref="F256" r:id="rId30"/>
    <hyperlink ref="F260" r:id="rId31"/>
    <hyperlink ref="F267" r:id="rId32"/>
    <hyperlink ref="F271" r:id="rId33"/>
    <hyperlink ref="F277" r:id="rId34"/>
    <hyperlink ref="F283" r:id="rId35"/>
    <hyperlink ref="F289" r:id="rId36"/>
    <hyperlink ref="F293" r:id="rId37"/>
    <hyperlink ref="F303" r:id="rId38"/>
    <hyperlink ref="F309" r:id="rId39"/>
    <hyperlink ref="F315" r:id="rId40"/>
    <hyperlink ref="F324" r:id="rId41"/>
    <hyperlink ref="F333" r:id="rId42"/>
    <hyperlink ref="F339" r:id="rId43"/>
    <hyperlink ref="F343" r:id="rId44"/>
    <hyperlink ref="F347" r:id="rId45"/>
    <hyperlink ref="F351" r:id="rId46"/>
    <hyperlink ref="F355" r:id="rId47"/>
    <hyperlink ref="F359" r:id="rId48"/>
    <hyperlink ref="F368" r:id="rId49"/>
    <hyperlink ref="F377" r:id="rId50"/>
    <hyperlink ref="F381" r:id="rId51"/>
    <hyperlink ref="F386" r:id="rId52"/>
    <hyperlink ref="F389" r:id="rId53"/>
    <hyperlink ref="F394" r:id="rId54"/>
    <hyperlink ref="F399" r:id="rId55"/>
    <hyperlink ref="F403" r:id="rId56"/>
    <hyperlink ref="F407" r:id="rId57"/>
    <hyperlink ref="F412" r:id="rId58"/>
    <hyperlink ref="F415" r:id="rId59"/>
    <hyperlink ref="F426" r:id="rId60"/>
    <hyperlink ref="F430" r:id="rId61"/>
    <hyperlink ref="F435" r:id="rId62"/>
    <hyperlink ref="F440" r:id="rId63"/>
    <hyperlink ref="F444" r:id="rId64"/>
  </hyperlinks>
  <pageMargins left="0.39374999999999999" right="0.39374999999999999" top="0.39374999999999999" bottom="0.39374999999999999" header="0" footer="0"/>
  <pageSetup paperSize="9" scale="88" fitToHeight="100" orientation="portrait" blackAndWhite="1" r:id="rId65"/>
  <headerFooter>
    <oddFooter>&amp;CStrana &amp;P z &amp;N</oddFooter>
  </headerFooter>
  <drawing r:id="rId6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123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</row>
    <row r="4" spans="1:4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</row>
    <row r="8" spans="1:4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0" t="s">
        <v>3285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ROUND(J84,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ROUND((SUM(BE84:BE145)),  2)</f>
        <v>0</v>
      </c>
      <c r="G33" s="35"/>
      <c r="H33" s="35"/>
      <c r="I33" s="120">
        <v>0.21</v>
      </c>
      <c r="J33" s="119">
        <f>ROUND(((SUM(BE84:BE145))*I33),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ROUND((SUM(BF84:BF145)),  2)</f>
        <v>0</v>
      </c>
      <c r="G34" s="35"/>
      <c r="H34" s="35"/>
      <c r="I34" s="120">
        <v>0.12</v>
      </c>
      <c r="J34" s="119">
        <f>ROUND(((SUM(BF84:BF145))*I34),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ROUND((SUM(BG84:BG145)),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ROUND((SUM(BH84:BH145)),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ROUND((SUM(BI84:BI145)),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2" t="str">
        <f>E9</f>
        <v>05 - Vedlejší rozpočtové náklady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171</v>
      </c>
      <c r="E60" s="139"/>
      <c r="F60" s="139"/>
      <c r="G60" s="139"/>
      <c r="H60" s="139"/>
      <c r="I60" s="139"/>
      <c r="J60" s="140">
        <f>J85</f>
        <v>0</v>
      </c>
      <c r="K60" s="137"/>
      <c r="L60" s="141"/>
    </row>
    <row r="61" spans="1:47" s="10" customFormat="1" ht="19.95" customHeight="1">
      <c r="B61" s="142"/>
      <c r="C61" s="143"/>
      <c r="D61" s="144" t="s">
        <v>755</v>
      </c>
      <c r="E61" s="145"/>
      <c r="F61" s="145"/>
      <c r="G61" s="145"/>
      <c r="H61" s="145"/>
      <c r="I61" s="145"/>
      <c r="J61" s="146">
        <f>J86</f>
        <v>0</v>
      </c>
      <c r="K61" s="143"/>
      <c r="L61" s="147"/>
    </row>
    <row r="62" spans="1:47" s="10" customFormat="1" ht="19.95" customHeight="1">
      <c r="B62" s="142"/>
      <c r="C62" s="143"/>
      <c r="D62" s="144" t="s">
        <v>3286</v>
      </c>
      <c r="E62" s="145"/>
      <c r="F62" s="145"/>
      <c r="G62" s="145"/>
      <c r="H62" s="145"/>
      <c r="I62" s="145"/>
      <c r="J62" s="146">
        <f>J111</f>
        <v>0</v>
      </c>
      <c r="K62" s="143"/>
      <c r="L62" s="147"/>
    </row>
    <row r="63" spans="1:47" s="10" customFormat="1" ht="19.95" customHeight="1">
      <c r="B63" s="142"/>
      <c r="C63" s="143"/>
      <c r="D63" s="144" t="s">
        <v>3287</v>
      </c>
      <c r="E63" s="145"/>
      <c r="F63" s="145"/>
      <c r="G63" s="145"/>
      <c r="H63" s="145"/>
      <c r="I63" s="145"/>
      <c r="J63" s="146">
        <f>J128</f>
        <v>0</v>
      </c>
      <c r="K63" s="143"/>
      <c r="L63" s="147"/>
    </row>
    <row r="64" spans="1:47" s="10" customFormat="1" ht="19.95" customHeight="1">
      <c r="B64" s="142"/>
      <c r="C64" s="143"/>
      <c r="D64" s="144" t="s">
        <v>2377</v>
      </c>
      <c r="E64" s="145"/>
      <c r="F64" s="145"/>
      <c r="G64" s="145"/>
      <c r="H64" s="145"/>
      <c r="I64" s="145"/>
      <c r="J64" s="146">
        <f>J141</f>
        <v>0</v>
      </c>
      <c r="K64" s="143"/>
      <c r="L64" s="147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8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8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4" t="s">
        <v>174</v>
      </c>
      <c r="D71" s="37"/>
      <c r="E71" s="37"/>
      <c r="F71" s="37"/>
      <c r="G71" s="37"/>
      <c r="H71" s="37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85" t="str">
        <f>E7</f>
        <v>Vodovod Tošovice II. Etapa</v>
      </c>
      <c r="F74" s="386"/>
      <c r="G74" s="386"/>
      <c r="H74" s="386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141</v>
      </c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42" t="str">
        <f>E9</f>
        <v>05 - Vedlejší rozpočtové náklady</v>
      </c>
      <c r="F76" s="387"/>
      <c r="G76" s="387"/>
      <c r="H76" s="38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Odry</v>
      </c>
      <c r="G78" s="37"/>
      <c r="H78" s="37"/>
      <c r="I78" s="30" t="s">
        <v>23</v>
      </c>
      <c r="J78" s="60" t="str">
        <f>IF(J12="","",J12)</f>
        <v>5. 5. 2025</v>
      </c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15" customHeight="1">
      <c r="A80" s="35"/>
      <c r="B80" s="36"/>
      <c r="C80" s="30" t="s">
        <v>25</v>
      </c>
      <c r="D80" s="37"/>
      <c r="E80" s="37"/>
      <c r="F80" s="28" t="str">
        <f>E15</f>
        <v>Město Odry</v>
      </c>
      <c r="G80" s="37"/>
      <c r="H80" s="37"/>
      <c r="I80" s="30" t="s">
        <v>33</v>
      </c>
      <c r="J80" s="33" t="str">
        <f>E21</f>
        <v>Hydroelko, s.r.o.</v>
      </c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15" customHeight="1">
      <c r="A81" s="35"/>
      <c r="B81" s="36"/>
      <c r="C81" s="30" t="s">
        <v>31</v>
      </c>
      <c r="D81" s="37"/>
      <c r="E81" s="37"/>
      <c r="F81" s="28" t="str">
        <f>IF(E18="","",E18)</f>
        <v>Vyplň údaj</v>
      </c>
      <c r="G81" s="37"/>
      <c r="H81" s="37"/>
      <c r="I81" s="30" t="s">
        <v>38</v>
      </c>
      <c r="J81" s="33" t="str">
        <f>E24</f>
        <v xml:space="preserve"> </v>
      </c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8"/>
      <c r="B83" s="149"/>
      <c r="C83" s="150" t="s">
        <v>175</v>
      </c>
      <c r="D83" s="151" t="s">
        <v>61</v>
      </c>
      <c r="E83" s="151" t="s">
        <v>57</v>
      </c>
      <c r="F83" s="151" t="s">
        <v>58</v>
      </c>
      <c r="G83" s="151" t="s">
        <v>176</v>
      </c>
      <c r="H83" s="151" t="s">
        <v>177</v>
      </c>
      <c r="I83" s="151" t="s">
        <v>178</v>
      </c>
      <c r="J83" s="152" t="s">
        <v>160</v>
      </c>
      <c r="K83" s="153" t="s">
        <v>179</v>
      </c>
      <c r="L83" s="154"/>
      <c r="M83" s="69" t="s">
        <v>19</v>
      </c>
      <c r="N83" s="70" t="s">
        <v>46</v>
      </c>
      <c r="O83" s="70" t="s">
        <v>180</v>
      </c>
      <c r="P83" s="70" t="s">
        <v>181</v>
      </c>
      <c r="Q83" s="70" t="s">
        <v>182</v>
      </c>
      <c r="R83" s="70" t="s">
        <v>183</v>
      </c>
      <c r="S83" s="70" t="s">
        <v>184</v>
      </c>
      <c r="T83" s="71" t="s">
        <v>185</v>
      </c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</row>
    <row r="84" spans="1:65" s="2" customFormat="1" ht="22.8" customHeight="1">
      <c r="A84" s="35"/>
      <c r="B84" s="36"/>
      <c r="C84" s="76" t="s">
        <v>186</v>
      </c>
      <c r="D84" s="37"/>
      <c r="E84" s="37"/>
      <c r="F84" s="37"/>
      <c r="G84" s="37"/>
      <c r="H84" s="37"/>
      <c r="I84" s="37"/>
      <c r="J84" s="155">
        <f>BK84</f>
        <v>0</v>
      </c>
      <c r="K84" s="37"/>
      <c r="L84" s="40"/>
      <c r="M84" s="72"/>
      <c r="N84" s="156"/>
      <c r="O84" s="73"/>
      <c r="P84" s="157">
        <f>P85</f>
        <v>0</v>
      </c>
      <c r="Q84" s="73"/>
      <c r="R84" s="157">
        <f>R85</f>
        <v>0</v>
      </c>
      <c r="S84" s="73"/>
      <c r="T84" s="158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75</v>
      </c>
      <c r="AU84" s="18" t="s">
        <v>161</v>
      </c>
      <c r="BK84" s="159">
        <f>BK85</f>
        <v>0</v>
      </c>
    </row>
    <row r="85" spans="1:65" s="12" customFormat="1" ht="25.95" customHeight="1">
      <c r="B85" s="160"/>
      <c r="C85" s="161"/>
      <c r="D85" s="162" t="s">
        <v>75</v>
      </c>
      <c r="E85" s="163" t="s">
        <v>719</v>
      </c>
      <c r="F85" s="163" t="s">
        <v>122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P86+P111+P128+P141</f>
        <v>0</v>
      </c>
      <c r="Q85" s="168"/>
      <c r="R85" s="169">
        <f>R86+R111+R128+R141</f>
        <v>0</v>
      </c>
      <c r="S85" s="168"/>
      <c r="T85" s="170">
        <f>T86+T111+T128+T141</f>
        <v>0</v>
      </c>
      <c r="AR85" s="171" t="s">
        <v>220</v>
      </c>
      <c r="AT85" s="172" t="s">
        <v>75</v>
      </c>
      <c r="AU85" s="172" t="s">
        <v>76</v>
      </c>
      <c r="AY85" s="171" t="s">
        <v>189</v>
      </c>
      <c r="BK85" s="173">
        <f>BK86+BK111+BK128+BK141</f>
        <v>0</v>
      </c>
    </row>
    <row r="86" spans="1:65" s="12" customFormat="1" ht="22.8" customHeight="1">
      <c r="B86" s="160"/>
      <c r="C86" s="161"/>
      <c r="D86" s="162" t="s">
        <v>75</v>
      </c>
      <c r="E86" s="174" t="s">
        <v>720</v>
      </c>
      <c r="F86" s="174" t="s">
        <v>828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SUM(P87:P110)</f>
        <v>0</v>
      </c>
      <c r="Q86" s="168"/>
      <c r="R86" s="169">
        <f>SUM(R87:R110)</f>
        <v>0</v>
      </c>
      <c r="S86" s="168"/>
      <c r="T86" s="170">
        <f>SUM(T87:T110)</f>
        <v>0</v>
      </c>
      <c r="AR86" s="171" t="s">
        <v>220</v>
      </c>
      <c r="AT86" s="172" t="s">
        <v>75</v>
      </c>
      <c r="AU86" s="172" t="s">
        <v>84</v>
      </c>
      <c r="AY86" s="171" t="s">
        <v>189</v>
      </c>
      <c r="BK86" s="173">
        <f>SUM(BK87:BK110)</f>
        <v>0</v>
      </c>
    </row>
    <row r="87" spans="1:65" s="2" customFormat="1" ht="16.5" customHeight="1">
      <c r="A87" s="35"/>
      <c r="B87" s="36"/>
      <c r="C87" s="176" t="s">
        <v>84</v>
      </c>
      <c r="D87" s="176" t="s">
        <v>191</v>
      </c>
      <c r="E87" s="177" t="s">
        <v>3288</v>
      </c>
      <c r="F87" s="178" t="s">
        <v>3289</v>
      </c>
      <c r="G87" s="179" t="s">
        <v>831</v>
      </c>
      <c r="H87" s="180">
        <v>1</v>
      </c>
      <c r="I87" s="181"/>
      <c r="J87" s="182">
        <f>ROUND(I87*H87,2)</f>
        <v>0</v>
      </c>
      <c r="K87" s="183"/>
      <c r="L87" s="40"/>
      <c r="M87" s="184" t="s">
        <v>19</v>
      </c>
      <c r="N87" s="185" t="s">
        <v>47</v>
      </c>
      <c r="O87" s="65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8" t="s">
        <v>725</v>
      </c>
      <c r="AT87" s="188" t="s">
        <v>191</v>
      </c>
      <c r="AU87" s="188" t="s">
        <v>86</v>
      </c>
      <c r="AY87" s="18" t="s">
        <v>189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8" t="s">
        <v>84</v>
      </c>
      <c r="BK87" s="189">
        <f>ROUND(I87*H87,2)</f>
        <v>0</v>
      </c>
      <c r="BL87" s="18" t="s">
        <v>725</v>
      </c>
      <c r="BM87" s="188" t="s">
        <v>3290</v>
      </c>
    </row>
    <row r="88" spans="1:65" s="2" customFormat="1" ht="10.199999999999999">
      <c r="A88" s="35"/>
      <c r="B88" s="36"/>
      <c r="C88" s="37"/>
      <c r="D88" s="190" t="s">
        <v>197</v>
      </c>
      <c r="E88" s="37"/>
      <c r="F88" s="191" t="s">
        <v>3289</v>
      </c>
      <c r="G88" s="37"/>
      <c r="H88" s="37"/>
      <c r="I88" s="192"/>
      <c r="J88" s="37"/>
      <c r="K88" s="37"/>
      <c r="L88" s="40"/>
      <c r="M88" s="193"/>
      <c r="N88" s="194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197</v>
      </c>
      <c r="AU88" s="18" t="s">
        <v>86</v>
      </c>
    </row>
    <row r="89" spans="1:65" s="2" customFormat="1" ht="10.199999999999999">
      <c r="A89" s="35"/>
      <c r="B89" s="36"/>
      <c r="C89" s="37"/>
      <c r="D89" s="195" t="s">
        <v>199</v>
      </c>
      <c r="E89" s="37"/>
      <c r="F89" s="196" t="s">
        <v>3291</v>
      </c>
      <c r="G89" s="37"/>
      <c r="H89" s="37"/>
      <c r="I89" s="192"/>
      <c r="J89" s="37"/>
      <c r="K89" s="37"/>
      <c r="L89" s="40"/>
      <c r="M89" s="193"/>
      <c r="N89" s="194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199</v>
      </c>
      <c r="AU89" s="18" t="s">
        <v>86</v>
      </c>
    </row>
    <row r="90" spans="1:65" s="13" customFormat="1" ht="10.199999999999999">
      <c r="B90" s="197"/>
      <c r="C90" s="198"/>
      <c r="D90" s="190" t="s">
        <v>201</v>
      </c>
      <c r="E90" s="199" t="s">
        <v>19</v>
      </c>
      <c r="F90" s="200" t="s">
        <v>84</v>
      </c>
      <c r="G90" s="198"/>
      <c r="H90" s="201">
        <v>1</v>
      </c>
      <c r="I90" s="202"/>
      <c r="J90" s="198"/>
      <c r="K90" s="198"/>
      <c r="L90" s="203"/>
      <c r="M90" s="204"/>
      <c r="N90" s="205"/>
      <c r="O90" s="205"/>
      <c r="P90" s="205"/>
      <c r="Q90" s="205"/>
      <c r="R90" s="205"/>
      <c r="S90" s="205"/>
      <c r="T90" s="206"/>
      <c r="AT90" s="207" t="s">
        <v>201</v>
      </c>
      <c r="AU90" s="207" t="s">
        <v>86</v>
      </c>
      <c r="AV90" s="13" t="s">
        <v>86</v>
      </c>
      <c r="AW90" s="13" t="s">
        <v>37</v>
      </c>
      <c r="AX90" s="13" t="s">
        <v>84</v>
      </c>
      <c r="AY90" s="207" t="s">
        <v>189</v>
      </c>
    </row>
    <row r="91" spans="1:65" s="2" customFormat="1" ht="16.5" customHeight="1">
      <c r="A91" s="35"/>
      <c r="B91" s="36"/>
      <c r="C91" s="176" t="s">
        <v>86</v>
      </c>
      <c r="D91" s="176" t="s">
        <v>191</v>
      </c>
      <c r="E91" s="177" t="s">
        <v>3292</v>
      </c>
      <c r="F91" s="178" t="s">
        <v>3293</v>
      </c>
      <c r="G91" s="179" t="s">
        <v>831</v>
      </c>
      <c r="H91" s="180">
        <v>1</v>
      </c>
      <c r="I91" s="181"/>
      <c r="J91" s="182">
        <f>ROUND(I91*H91,2)</f>
        <v>0</v>
      </c>
      <c r="K91" s="183"/>
      <c r="L91" s="40"/>
      <c r="M91" s="184" t="s">
        <v>19</v>
      </c>
      <c r="N91" s="185" t="s">
        <v>47</v>
      </c>
      <c r="O91" s="65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8" t="s">
        <v>725</v>
      </c>
      <c r="AT91" s="188" t="s">
        <v>191</v>
      </c>
      <c r="AU91" s="188" t="s">
        <v>86</v>
      </c>
      <c r="AY91" s="18" t="s">
        <v>189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8" t="s">
        <v>84</v>
      </c>
      <c r="BK91" s="189">
        <f>ROUND(I91*H91,2)</f>
        <v>0</v>
      </c>
      <c r="BL91" s="18" t="s">
        <v>725</v>
      </c>
      <c r="BM91" s="188" t="s">
        <v>3294</v>
      </c>
    </row>
    <row r="92" spans="1:65" s="2" customFormat="1" ht="10.199999999999999">
      <c r="A92" s="35"/>
      <c r="B92" s="36"/>
      <c r="C92" s="37"/>
      <c r="D92" s="190" t="s">
        <v>197</v>
      </c>
      <c r="E92" s="37"/>
      <c r="F92" s="191" t="s">
        <v>3293</v>
      </c>
      <c r="G92" s="37"/>
      <c r="H92" s="37"/>
      <c r="I92" s="192"/>
      <c r="J92" s="37"/>
      <c r="K92" s="37"/>
      <c r="L92" s="40"/>
      <c r="M92" s="193"/>
      <c r="N92" s="194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197</v>
      </c>
      <c r="AU92" s="18" t="s">
        <v>86</v>
      </c>
    </row>
    <row r="93" spans="1:65" s="2" customFormat="1" ht="10.199999999999999">
      <c r="A93" s="35"/>
      <c r="B93" s="36"/>
      <c r="C93" s="37"/>
      <c r="D93" s="195" t="s">
        <v>199</v>
      </c>
      <c r="E93" s="37"/>
      <c r="F93" s="196" t="s">
        <v>3295</v>
      </c>
      <c r="G93" s="37"/>
      <c r="H93" s="37"/>
      <c r="I93" s="192"/>
      <c r="J93" s="37"/>
      <c r="K93" s="37"/>
      <c r="L93" s="40"/>
      <c r="M93" s="193"/>
      <c r="N93" s="194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199</v>
      </c>
      <c r="AU93" s="18" t="s">
        <v>86</v>
      </c>
    </row>
    <row r="94" spans="1:65" s="13" customFormat="1" ht="10.199999999999999">
      <c r="B94" s="197"/>
      <c r="C94" s="198"/>
      <c r="D94" s="190" t="s">
        <v>201</v>
      </c>
      <c r="E94" s="199" t="s">
        <v>19</v>
      </c>
      <c r="F94" s="200" t="s">
        <v>84</v>
      </c>
      <c r="G94" s="198"/>
      <c r="H94" s="201">
        <v>1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201</v>
      </c>
      <c r="AU94" s="207" t="s">
        <v>86</v>
      </c>
      <c r="AV94" s="13" t="s">
        <v>86</v>
      </c>
      <c r="AW94" s="13" t="s">
        <v>37</v>
      </c>
      <c r="AX94" s="13" t="s">
        <v>84</v>
      </c>
      <c r="AY94" s="207" t="s">
        <v>189</v>
      </c>
    </row>
    <row r="95" spans="1:65" s="2" customFormat="1" ht="16.5" customHeight="1">
      <c r="A95" s="35"/>
      <c r="B95" s="36"/>
      <c r="C95" s="176" t="s">
        <v>207</v>
      </c>
      <c r="D95" s="176" t="s">
        <v>191</v>
      </c>
      <c r="E95" s="177" t="s">
        <v>3296</v>
      </c>
      <c r="F95" s="178" t="s">
        <v>3297</v>
      </c>
      <c r="G95" s="179" t="s">
        <v>831</v>
      </c>
      <c r="H95" s="180">
        <v>1</v>
      </c>
      <c r="I95" s="181"/>
      <c r="J95" s="182">
        <f>ROUND(I95*H95,2)</f>
        <v>0</v>
      </c>
      <c r="K95" s="183"/>
      <c r="L95" s="40"/>
      <c r="M95" s="184" t="s">
        <v>19</v>
      </c>
      <c r="N95" s="185" t="s">
        <v>47</v>
      </c>
      <c r="O95" s="65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8" t="s">
        <v>725</v>
      </c>
      <c r="AT95" s="188" t="s">
        <v>191</v>
      </c>
      <c r="AU95" s="188" t="s">
        <v>86</v>
      </c>
      <c r="AY95" s="18" t="s">
        <v>189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8" t="s">
        <v>84</v>
      </c>
      <c r="BK95" s="189">
        <f>ROUND(I95*H95,2)</f>
        <v>0</v>
      </c>
      <c r="BL95" s="18" t="s">
        <v>725</v>
      </c>
      <c r="BM95" s="188" t="s">
        <v>3298</v>
      </c>
    </row>
    <row r="96" spans="1:65" s="2" customFormat="1" ht="10.199999999999999">
      <c r="A96" s="35"/>
      <c r="B96" s="36"/>
      <c r="C96" s="37"/>
      <c r="D96" s="190" t="s">
        <v>197</v>
      </c>
      <c r="E96" s="37"/>
      <c r="F96" s="191" t="s">
        <v>3297</v>
      </c>
      <c r="G96" s="37"/>
      <c r="H96" s="37"/>
      <c r="I96" s="192"/>
      <c r="J96" s="37"/>
      <c r="K96" s="37"/>
      <c r="L96" s="40"/>
      <c r="M96" s="193"/>
      <c r="N96" s="19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197</v>
      </c>
      <c r="AU96" s="18" t="s">
        <v>86</v>
      </c>
    </row>
    <row r="97" spans="1:65" s="2" customFormat="1" ht="10.199999999999999">
      <c r="A97" s="35"/>
      <c r="B97" s="36"/>
      <c r="C97" s="37"/>
      <c r="D97" s="195" t="s">
        <v>199</v>
      </c>
      <c r="E97" s="37"/>
      <c r="F97" s="196" t="s">
        <v>3299</v>
      </c>
      <c r="G97" s="37"/>
      <c r="H97" s="37"/>
      <c r="I97" s="192"/>
      <c r="J97" s="37"/>
      <c r="K97" s="37"/>
      <c r="L97" s="40"/>
      <c r="M97" s="193"/>
      <c r="N97" s="19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199</v>
      </c>
      <c r="AU97" s="18" t="s">
        <v>86</v>
      </c>
    </row>
    <row r="98" spans="1:65" s="13" customFormat="1" ht="10.199999999999999">
      <c r="B98" s="197"/>
      <c r="C98" s="198"/>
      <c r="D98" s="190" t="s">
        <v>201</v>
      </c>
      <c r="E98" s="199" t="s">
        <v>19</v>
      </c>
      <c r="F98" s="200" t="s">
        <v>84</v>
      </c>
      <c r="G98" s="198"/>
      <c r="H98" s="201">
        <v>1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201</v>
      </c>
      <c r="AU98" s="207" t="s">
        <v>86</v>
      </c>
      <c r="AV98" s="13" t="s">
        <v>86</v>
      </c>
      <c r="AW98" s="13" t="s">
        <v>37</v>
      </c>
      <c r="AX98" s="13" t="s">
        <v>84</v>
      </c>
      <c r="AY98" s="207" t="s">
        <v>189</v>
      </c>
    </row>
    <row r="99" spans="1:65" s="2" customFormat="1" ht="16.5" customHeight="1">
      <c r="A99" s="35"/>
      <c r="B99" s="36"/>
      <c r="C99" s="176" t="s">
        <v>195</v>
      </c>
      <c r="D99" s="176" t="s">
        <v>191</v>
      </c>
      <c r="E99" s="177" t="s">
        <v>3300</v>
      </c>
      <c r="F99" s="178" t="s">
        <v>3301</v>
      </c>
      <c r="G99" s="179" t="s">
        <v>745</v>
      </c>
      <c r="H99" s="180">
        <v>1</v>
      </c>
      <c r="I99" s="181"/>
      <c r="J99" s="182">
        <f>ROUND(I99*H99,2)</f>
        <v>0</v>
      </c>
      <c r="K99" s="183"/>
      <c r="L99" s="40"/>
      <c r="M99" s="184" t="s">
        <v>19</v>
      </c>
      <c r="N99" s="185" t="s">
        <v>47</v>
      </c>
      <c r="O99" s="65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8" t="s">
        <v>725</v>
      </c>
      <c r="AT99" s="188" t="s">
        <v>191</v>
      </c>
      <c r="AU99" s="188" t="s">
        <v>86</v>
      </c>
      <c r="AY99" s="18" t="s">
        <v>189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8" t="s">
        <v>84</v>
      </c>
      <c r="BK99" s="189">
        <f>ROUND(I99*H99,2)</f>
        <v>0</v>
      </c>
      <c r="BL99" s="18" t="s">
        <v>725</v>
      </c>
      <c r="BM99" s="188" t="s">
        <v>3302</v>
      </c>
    </row>
    <row r="100" spans="1:65" s="2" customFormat="1" ht="10.199999999999999">
      <c r="A100" s="35"/>
      <c r="B100" s="36"/>
      <c r="C100" s="37"/>
      <c r="D100" s="190" t="s">
        <v>197</v>
      </c>
      <c r="E100" s="37"/>
      <c r="F100" s="191" t="s">
        <v>3301</v>
      </c>
      <c r="G100" s="37"/>
      <c r="H100" s="37"/>
      <c r="I100" s="192"/>
      <c r="J100" s="37"/>
      <c r="K100" s="37"/>
      <c r="L100" s="40"/>
      <c r="M100" s="193"/>
      <c r="N100" s="194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197</v>
      </c>
      <c r="AU100" s="18" t="s">
        <v>86</v>
      </c>
    </row>
    <row r="101" spans="1:65" s="2" customFormat="1" ht="10.199999999999999">
      <c r="A101" s="35"/>
      <c r="B101" s="36"/>
      <c r="C101" s="37"/>
      <c r="D101" s="195" t="s">
        <v>199</v>
      </c>
      <c r="E101" s="37"/>
      <c r="F101" s="196" t="s">
        <v>3303</v>
      </c>
      <c r="G101" s="37"/>
      <c r="H101" s="37"/>
      <c r="I101" s="192"/>
      <c r="J101" s="37"/>
      <c r="K101" s="37"/>
      <c r="L101" s="40"/>
      <c r="M101" s="193"/>
      <c r="N101" s="194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199</v>
      </c>
      <c r="AU101" s="18" t="s">
        <v>86</v>
      </c>
    </row>
    <row r="102" spans="1:65" s="13" customFormat="1" ht="10.199999999999999">
      <c r="B102" s="197"/>
      <c r="C102" s="198"/>
      <c r="D102" s="190" t="s">
        <v>201</v>
      </c>
      <c r="E102" s="199" t="s">
        <v>19</v>
      </c>
      <c r="F102" s="200" t="s">
        <v>84</v>
      </c>
      <c r="G102" s="198"/>
      <c r="H102" s="201">
        <v>1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201</v>
      </c>
      <c r="AU102" s="207" t="s">
        <v>86</v>
      </c>
      <c r="AV102" s="13" t="s">
        <v>86</v>
      </c>
      <c r="AW102" s="13" t="s">
        <v>37</v>
      </c>
      <c r="AX102" s="13" t="s">
        <v>84</v>
      </c>
      <c r="AY102" s="207" t="s">
        <v>189</v>
      </c>
    </row>
    <row r="103" spans="1:65" s="2" customFormat="1" ht="16.5" customHeight="1">
      <c r="A103" s="35"/>
      <c r="B103" s="36"/>
      <c r="C103" s="176" t="s">
        <v>220</v>
      </c>
      <c r="D103" s="176" t="s">
        <v>191</v>
      </c>
      <c r="E103" s="177" t="s">
        <v>3304</v>
      </c>
      <c r="F103" s="178" t="s">
        <v>3305</v>
      </c>
      <c r="G103" s="179" t="s">
        <v>831</v>
      </c>
      <c r="H103" s="180">
        <v>1</v>
      </c>
      <c r="I103" s="181"/>
      <c r="J103" s="182">
        <f>ROUND(I103*H103,2)</f>
        <v>0</v>
      </c>
      <c r="K103" s="183"/>
      <c r="L103" s="40"/>
      <c r="M103" s="184" t="s">
        <v>19</v>
      </c>
      <c r="N103" s="185" t="s">
        <v>47</v>
      </c>
      <c r="O103" s="65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8" t="s">
        <v>725</v>
      </c>
      <c r="AT103" s="188" t="s">
        <v>191</v>
      </c>
      <c r="AU103" s="188" t="s">
        <v>86</v>
      </c>
      <c r="AY103" s="18" t="s">
        <v>189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8" t="s">
        <v>84</v>
      </c>
      <c r="BK103" s="189">
        <f>ROUND(I103*H103,2)</f>
        <v>0</v>
      </c>
      <c r="BL103" s="18" t="s">
        <v>725</v>
      </c>
      <c r="BM103" s="188" t="s">
        <v>3306</v>
      </c>
    </row>
    <row r="104" spans="1:65" s="2" customFormat="1" ht="10.199999999999999">
      <c r="A104" s="35"/>
      <c r="B104" s="36"/>
      <c r="C104" s="37"/>
      <c r="D104" s="190" t="s">
        <v>197</v>
      </c>
      <c r="E104" s="37"/>
      <c r="F104" s="191" t="s">
        <v>3305</v>
      </c>
      <c r="G104" s="37"/>
      <c r="H104" s="37"/>
      <c r="I104" s="192"/>
      <c r="J104" s="37"/>
      <c r="K104" s="37"/>
      <c r="L104" s="40"/>
      <c r="M104" s="193"/>
      <c r="N104" s="19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197</v>
      </c>
      <c r="AU104" s="18" t="s">
        <v>86</v>
      </c>
    </row>
    <row r="105" spans="1:65" s="2" customFormat="1" ht="10.199999999999999">
      <c r="A105" s="35"/>
      <c r="B105" s="36"/>
      <c r="C105" s="37"/>
      <c r="D105" s="195" t="s">
        <v>199</v>
      </c>
      <c r="E105" s="37"/>
      <c r="F105" s="196" t="s">
        <v>3307</v>
      </c>
      <c r="G105" s="37"/>
      <c r="H105" s="37"/>
      <c r="I105" s="192"/>
      <c r="J105" s="37"/>
      <c r="K105" s="37"/>
      <c r="L105" s="40"/>
      <c r="M105" s="193"/>
      <c r="N105" s="19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199</v>
      </c>
      <c r="AU105" s="18" t="s">
        <v>86</v>
      </c>
    </row>
    <row r="106" spans="1:65" s="13" customFormat="1" ht="10.199999999999999">
      <c r="B106" s="197"/>
      <c r="C106" s="198"/>
      <c r="D106" s="190" t="s">
        <v>201</v>
      </c>
      <c r="E106" s="199" t="s">
        <v>19</v>
      </c>
      <c r="F106" s="200" t="s">
        <v>84</v>
      </c>
      <c r="G106" s="198"/>
      <c r="H106" s="201">
        <v>1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201</v>
      </c>
      <c r="AU106" s="207" t="s">
        <v>86</v>
      </c>
      <c r="AV106" s="13" t="s">
        <v>86</v>
      </c>
      <c r="AW106" s="13" t="s">
        <v>37</v>
      </c>
      <c r="AX106" s="13" t="s">
        <v>84</v>
      </c>
      <c r="AY106" s="207" t="s">
        <v>189</v>
      </c>
    </row>
    <row r="107" spans="1:65" s="2" customFormat="1" ht="16.5" customHeight="1">
      <c r="A107" s="35"/>
      <c r="B107" s="36"/>
      <c r="C107" s="176" t="s">
        <v>227</v>
      </c>
      <c r="D107" s="176" t="s">
        <v>191</v>
      </c>
      <c r="E107" s="177" t="s">
        <v>3308</v>
      </c>
      <c r="F107" s="178" t="s">
        <v>3309</v>
      </c>
      <c r="G107" s="179" t="s">
        <v>831</v>
      </c>
      <c r="H107" s="180">
        <v>1</v>
      </c>
      <c r="I107" s="181"/>
      <c r="J107" s="182">
        <f>ROUND(I107*H107,2)</f>
        <v>0</v>
      </c>
      <c r="K107" s="183"/>
      <c r="L107" s="40"/>
      <c r="M107" s="184" t="s">
        <v>19</v>
      </c>
      <c r="N107" s="185" t="s">
        <v>47</v>
      </c>
      <c r="O107" s="65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8" t="s">
        <v>725</v>
      </c>
      <c r="AT107" s="188" t="s">
        <v>191</v>
      </c>
      <c r="AU107" s="188" t="s">
        <v>86</v>
      </c>
      <c r="AY107" s="18" t="s">
        <v>189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8" t="s">
        <v>84</v>
      </c>
      <c r="BK107" s="189">
        <f>ROUND(I107*H107,2)</f>
        <v>0</v>
      </c>
      <c r="BL107" s="18" t="s">
        <v>725</v>
      </c>
      <c r="BM107" s="188" t="s">
        <v>3310</v>
      </c>
    </row>
    <row r="108" spans="1:65" s="2" customFormat="1" ht="10.199999999999999">
      <c r="A108" s="35"/>
      <c r="B108" s="36"/>
      <c r="C108" s="37"/>
      <c r="D108" s="190" t="s">
        <v>197</v>
      </c>
      <c r="E108" s="37"/>
      <c r="F108" s="191" t="s">
        <v>3309</v>
      </c>
      <c r="G108" s="37"/>
      <c r="H108" s="37"/>
      <c r="I108" s="192"/>
      <c r="J108" s="37"/>
      <c r="K108" s="37"/>
      <c r="L108" s="40"/>
      <c r="M108" s="193"/>
      <c r="N108" s="194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197</v>
      </c>
      <c r="AU108" s="18" t="s">
        <v>86</v>
      </c>
    </row>
    <row r="109" spans="1:65" s="2" customFormat="1" ht="10.199999999999999">
      <c r="A109" s="35"/>
      <c r="B109" s="36"/>
      <c r="C109" s="37"/>
      <c r="D109" s="195" t="s">
        <v>199</v>
      </c>
      <c r="E109" s="37"/>
      <c r="F109" s="196" t="s">
        <v>3311</v>
      </c>
      <c r="G109" s="37"/>
      <c r="H109" s="37"/>
      <c r="I109" s="192"/>
      <c r="J109" s="37"/>
      <c r="K109" s="37"/>
      <c r="L109" s="40"/>
      <c r="M109" s="193"/>
      <c r="N109" s="19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199</v>
      </c>
      <c r="AU109" s="18" t="s">
        <v>86</v>
      </c>
    </row>
    <row r="110" spans="1:65" s="13" customFormat="1" ht="10.199999999999999">
      <c r="B110" s="197"/>
      <c r="C110" s="198"/>
      <c r="D110" s="190" t="s">
        <v>201</v>
      </c>
      <c r="E110" s="199" t="s">
        <v>19</v>
      </c>
      <c r="F110" s="200" t="s">
        <v>84</v>
      </c>
      <c r="G110" s="198"/>
      <c r="H110" s="201">
        <v>1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201</v>
      </c>
      <c r="AU110" s="207" t="s">
        <v>86</v>
      </c>
      <c r="AV110" s="13" t="s">
        <v>86</v>
      </c>
      <c r="AW110" s="13" t="s">
        <v>37</v>
      </c>
      <c r="AX110" s="13" t="s">
        <v>84</v>
      </c>
      <c r="AY110" s="207" t="s">
        <v>189</v>
      </c>
    </row>
    <row r="111" spans="1:65" s="12" customFormat="1" ht="22.8" customHeight="1">
      <c r="B111" s="160"/>
      <c r="C111" s="161"/>
      <c r="D111" s="162" t="s">
        <v>75</v>
      </c>
      <c r="E111" s="174" t="s">
        <v>3312</v>
      </c>
      <c r="F111" s="174" t="s">
        <v>3313</v>
      </c>
      <c r="G111" s="161"/>
      <c r="H111" s="161"/>
      <c r="I111" s="164"/>
      <c r="J111" s="175">
        <f>BK111</f>
        <v>0</v>
      </c>
      <c r="K111" s="161"/>
      <c r="L111" s="166"/>
      <c r="M111" s="167"/>
      <c r="N111" s="168"/>
      <c r="O111" s="168"/>
      <c r="P111" s="169">
        <f>SUM(P112:P127)</f>
        <v>0</v>
      </c>
      <c r="Q111" s="168"/>
      <c r="R111" s="169">
        <f>SUM(R112:R127)</f>
        <v>0</v>
      </c>
      <c r="S111" s="168"/>
      <c r="T111" s="170">
        <f>SUM(T112:T127)</f>
        <v>0</v>
      </c>
      <c r="AR111" s="171" t="s">
        <v>220</v>
      </c>
      <c r="AT111" s="172" t="s">
        <v>75</v>
      </c>
      <c r="AU111" s="172" t="s">
        <v>84</v>
      </c>
      <c r="AY111" s="171" t="s">
        <v>189</v>
      </c>
      <c r="BK111" s="173">
        <f>SUM(BK112:BK127)</f>
        <v>0</v>
      </c>
    </row>
    <row r="112" spans="1:65" s="2" customFormat="1" ht="16.5" customHeight="1">
      <c r="A112" s="35"/>
      <c r="B112" s="36"/>
      <c r="C112" s="176" t="s">
        <v>235</v>
      </c>
      <c r="D112" s="176" t="s">
        <v>191</v>
      </c>
      <c r="E112" s="177" t="s">
        <v>3314</v>
      </c>
      <c r="F112" s="178" t="s">
        <v>3315</v>
      </c>
      <c r="G112" s="179" t="s">
        <v>745</v>
      </c>
      <c r="H112" s="180">
        <v>1</v>
      </c>
      <c r="I112" s="181"/>
      <c r="J112" s="182">
        <f>ROUND(I112*H112,2)</f>
        <v>0</v>
      </c>
      <c r="K112" s="183"/>
      <c r="L112" s="40"/>
      <c r="M112" s="184" t="s">
        <v>19</v>
      </c>
      <c r="N112" s="185" t="s">
        <v>47</v>
      </c>
      <c r="O112" s="65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8" t="s">
        <v>725</v>
      </c>
      <c r="AT112" s="188" t="s">
        <v>191</v>
      </c>
      <c r="AU112" s="188" t="s">
        <v>86</v>
      </c>
      <c r="AY112" s="18" t="s">
        <v>189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8" t="s">
        <v>84</v>
      </c>
      <c r="BK112" s="189">
        <f>ROUND(I112*H112,2)</f>
        <v>0</v>
      </c>
      <c r="BL112" s="18" t="s">
        <v>725</v>
      </c>
      <c r="BM112" s="188" t="s">
        <v>3316</v>
      </c>
    </row>
    <row r="113" spans="1:65" s="2" customFormat="1" ht="10.199999999999999">
      <c r="A113" s="35"/>
      <c r="B113" s="36"/>
      <c r="C113" s="37"/>
      <c r="D113" s="190" t="s">
        <v>197</v>
      </c>
      <c r="E113" s="37"/>
      <c r="F113" s="191" t="s">
        <v>3315</v>
      </c>
      <c r="G113" s="37"/>
      <c r="H113" s="37"/>
      <c r="I113" s="192"/>
      <c r="J113" s="37"/>
      <c r="K113" s="37"/>
      <c r="L113" s="40"/>
      <c r="M113" s="193"/>
      <c r="N113" s="194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197</v>
      </c>
      <c r="AU113" s="18" t="s">
        <v>86</v>
      </c>
    </row>
    <row r="114" spans="1:65" s="2" customFormat="1" ht="10.199999999999999">
      <c r="A114" s="35"/>
      <c r="B114" s="36"/>
      <c r="C114" s="37"/>
      <c r="D114" s="195" t="s">
        <v>199</v>
      </c>
      <c r="E114" s="37"/>
      <c r="F114" s="196" t="s">
        <v>3317</v>
      </c>
      <c r="G114" s="37"/>
      <c r="H114" s="37"/>
      <c r="I114" s="192"/>
      <c r="J114" s="37"/>
      <c r="K114" s="37"/>
      <c r="L114" s="40"/>
      <c r="M114" s="193"/>
      <c r="N114" s="19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199</v>
      </c>
      <c r="AU114" s="18" t="s">
        <v>86</v>
      </c>
    </row>
    <row r="115" spans="1:65" s="13" customFormat="1" ht="10.199999999999999">
      <c r="B115" s="197"/>
      <c r="C115" s="198"/>
      <c r="D115" s="190" t="s">
        <v>201</v>
      </c>
      <c r="E115" s="199" t="s">
        <v>19</v>
      </c>
      <c r="F115" s="200" t="s">
        <v>84</v>
      </c>
      <c r="G115" s="198"/>
      <c r="H115" s="201">
        <v>1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201</v>
      </c>
      <c r="AU115" s="207" t="s">
        <v>86</v>
      </c>
      <c r="AV115" s="13" t="s">
        <v>86</v>
      </c>
      <c r="AW115" s="13" t="s">
        <v>37</v>
      </c>
      <c r="AX115" s="13" t="s">
        <v>84</v>
      </c>
      <c r="AY115" s="207" t="s">
        <v>189</v>
      </c>
    </row>
    <row r="116" spans="1:65" s="2" customFormat="1" ht="16.5" customHeight="1">
      <c r="A116" s="35"/>
      <c r="B116" s="36"/>
      <c r="C116" s="176" t="s">
        <v>226</v>
      </c>
      <c r="D116" s="176" t="s">
        <v>191</v>
      </c>
      <c r="E116" s="177" t="s">
        <v>3318</v>
      </c>
      <c r="F116" s="178" t="s">
        <v>3319</v>
      </c>
      <c r="G116" s="179" t="s">
        <v>745</v>
      </c>
      <c r="H116" s="180">
        <v>1</v>
      </c>
      <c r="I116" s="181"/>
      <c r="J116" s="182">
        <f>ROUND(I116*H116,2)</f>
        <v>0</v>
      </c>
      <c r="K116" s="183"/>
      <c r="L116" s="40"/>
      <c r="M116" s="184" t="s">
        <v>19</v>
      </c>
      <c r="N116" s="185" t="s">
        <v>47</v>
      </c>
      <c r="O116" s="65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8" t="s">
        <v>725</v>
      </c>
      <c r="AT116" s="188" t="s">
        <v>191</v>
      </c>
      <c r="AU116" s="188" t="s">
        <v>86</v>
      </c>
      <c r="AY116" s="18" t="s">
        <v>189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8" t="s">
        <v>84</v>
      </c>
      <c r="BK116" s="189">
        <f>ROUND(I116*H116,2)</f>
        <v>0</v>
      </c>
      <c r="BL116" s="18" t="s">
        <v>725</v>
      </c>
      <c r="BM116" s="188" t="s">
        <v>3320</v>
      </c>
    </row>
    <row r="117" spans="1:65" s="2" customFormat="1" ht="10.199999999999999">
      <c r="A117" s="35"/>
      <c r="B117" s="36"/>
      <c r="C117" s="37"/>
      <c r="D117" s="190" t="s">
        <v>197</v>
      </c>
      <c r="E117" s="37"/>
      <c r="F117" s="191" t="s">
        <v>3319</v>
      </c>
      <c r="G117" s="37"/>
      <c r="H117" s="37"/>
      <c r="I117" s="192"/>
      <c r="J117" s="37"/>
      <c r="K117" s="37"/>
      <c r="L117" s="40"/>
      <c r="M117" s="193"/>
      <c r="N117" s="194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197</v>
      </c>
      <c r="AU117" s="18" t="s">
        <v>86</v>
      </c>
    </row>
    <row r="118" spans="1:65" s="2" customFormat="1" ht="10.199999999999999">
      <c r="A118" s="35"/>
      <c r="B118" s="36"/>
      <c r="C118" s="37"/>
      <c r="D118" s="195" t="s">
        <v>199</v>
      </c>
      <c r="E118" s="37"/>
      <c r="F118" s="196" t="s">
        <v>3321</v>
      </c>
      <c r="G118" s="37"/>
      <c r="H118" s="37"/>
      <c r="I118" s="192"/>
      <c r="J118" s="37"/>
      <c r="K118" s="37"/>
      <c r="L118" s="40"/>
      <c r="M118" s="193"/>
      <c r="N118" s="194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199</v>
      </c>
      <c r="AU118" s="18" t="s">
        <v>86</v>
      </c>
    </row>
    <row r="119" spans="1:65" s="13" customFormat="1" ht="10.199999999999999">
      <c r="B119" s="197"/>
      <c r="C119" s="198"/>
      <c r="D119" s="190" t="s">
        <v>201</v>
      </c>
      <c r="E119" s="199" t="s">
        <v>19</v>
      </c>
      <c r="F119" s="200" t="s">
        <v>84</v>
      </c>
      <c r="G119" s="198"/>
      <c r="H119" s="201">
        <v>1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201</v>
      </c>
      <c r="AU119" s="207" t="s">
        <v>86</v>
      </c>
      <c r="AV119" s="13" t="s">
        <v>86</v>
      </c>
      <c r="AW119" s="13" t="s">
        <v>37</v>
      </c>
      <c r="AX119" s="13" t="s">
        <v>84</v>
      </c>
      <c r="AY119" s="207" t="s">
        <v>189</v>
      </c>
    </row>
    <row r="120" spans="1:65" s="2" customFormat="1" ht="16.5" customHeight="1">
      <c r="A120" s="35"/>
      <c r="B120" s="36"/>
      <c r="C120" s="176" t="s">
        <v>249</v>
      </c>
      <c r="D120" s="176" t="s">
        <v>191</v>
      </c>
      <c r="E120" s="177" t="s">
        <v>3322</v>
      </c>
      <c r="F120" s="178" t="s">
        <v>3323</v>
      </c>
      <c r="G120" s="179" t="s">
        <v>831</v>
      </c>
      <c r="H120" s="180">
        <v>1</v>
      </c>
      <c r="I120" s="181"/>
      <c r="J120" s="182">
        <f>ROUND(I120*H120,2)</f>
        <v>0</v>
      </c>
      <c r="K120" s="183"/>
      <c r="L120" s="40"/>
      <c r="M120" s="184" t="s">
        <v>19</v>
      </c>
      <c r="N120" s="185" t="s">
        <v>47</v>
      </c>
      <c r="O120" s="65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8" t="s">
        <v>725</v>
      </c>
      <c r="AT120" s="188" t="s">
        <v>191</v>
      </c>
      <c r="AU120" s="188" t="s">
        <v>86</v>
      </c>
      <c r="AY120" s="18" t="s">
        <v>189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8" t="s">
        <v>84</v>
      </c>
      <c r="BK120" s="189">
        <f>ROUND(I120*H120,2)</f>
        <v>0</v>
      </c>
      <c r="BL120" s="18" t="s">
        <v>725</v>
      </c>
      <c r="BM120" s="188" t="s">
        <v>3324</v>
      </c>
    </row>
    <row r="121" spans="1:65" s="2" customFormat="1" ht="10.199999999999999">
      <c r="A121" s="35"/>
      <c r="B121" s="36"/>
      <c r="C121" s="37"/>
      <c r="D121" s="190" t="s">
        <v>197</v>
      </c>
      <c r="E121" s="37"/>
      <c r="F121" s="191" t="s">
        <v>3323</v>
      </c>
      <c r="G121" s="37"/>
      <c r="H121" s="37"/>
      <c r="I121" s="192"/>
      <c r="J121" s="37"/>
      <c r="K121" s="37"/>
      <c r="L121" s="40"/>
      <c r="M121" s="193"/>
      <c r="N121" s="194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197</v>
      </c>
      <c r="AU121" s="18" t="s">
        <v>86</v>
      </c>
    </row>
    <row r="122" spans="1:65" s="2" customFormat="1" ht="10.199999999999999">
      <c r="A122" s="35"/>
      <c r="B122" s="36"/>
      <c r="C122" s="37"/>
      <c r="D122" s="195" t="s">
        <v>199</v>
      </c>
      <c r="E122" s="37"/>
      <c r="F122" s="196" t="s">
        <v>3325</v>
      </c>
      <c r="G122" s="37"/>
      <c r="H122" s="37"/>
      <c r="I122" s="192"/>
      <c r="J122" s="37"/>
      <c r="K122" s="37"/>
      <c r="L122" s="40"/>
      <c r="M122" s="193"/>
      <c r="N122" s="194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199</v>
      </c>
      <c r="AU122" s="18" t="s">
        <v>86</v>
      </c>
    </row>
    <row r="123" spans="1:65" s="13" customFormat="1" ht="10.199999999999999">
      <c r="B123" s="197"/>
      <c r="C123" s="198"/>
      <c r="D123" s="190" t="s">
        <v>201</v>
      </c>
      <c r="E123" s="199" t="s">
        <v>19</v>
      </c>
      <c r="F123" s="200" t="s">
        <v>84</v>
      </c>
      <c r="G123" s="198"/>
      <c r="H123" s="201">
        <v>1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201</v>
      </c>
      <c r="AU123" s="207" t="s">
        <v>86</v>
      </c>
      <c r="AV123" s="13" t="s">
        <v>86</v>
      </c>
      <c r="AW123" s="13" t="s">
        <v>37</v>
      </c>
      <c r="AX123" s="13" t="s">
        <v>84</v>
      </c>
      <c r="AY123" s="207" t="s">
        <v>189</v>
      </c>
    </row>
    <row r="124" spans="1:65" s="2" customFormat="1" ht="16.5" customHeight="1">
      <c r="A124" s="35"/>
      <c r="B124" s="36"/>
      <c r="C124" s="176" t="s">
        <v>256</v>
      </c>
      <c r="D124" s="176" t="s">
        <v>191</v>
      </c>
      <c r="E124" s="177" t="s">
        <v>3326</v>
      </c>
      <c r="F124" s="178" t="s">
        <v>3327</v>
      </c>
      <c r="G124" s="179" t="s">
        <v>831</v>
      </c>
      <c r="H124" s="180">
        <v>1</v>
      </c>
      <c r="I124" s="181"/>
      <c r="J124" s="182">
        <f>ROUND(I124*H124,2)</f>
        <v>0</v>
      </c>
      <c r="K124" s="183"/>
      <c r="L124" s="40"/>
      <c r="M124" s="184" t="s">
        <v>19</v>
      </c>
      <c r="N124" s="185" t="s">
        <v>47</v>
      </c>
      <c r="O124" s="65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8" t="s">
        <v>725</v>
      </c>
      <c r="AT124" s="188" t="s">
        <v>191</v>
      </c>
      <c r="AU124" s="188" t="s">
        <v>86</v>
      </c>
      <c r="AY124" s="18" t="s">
        <v>189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8" t="s">
        <v>84</v>
      </c>
      <c r="BK124" s="189">
        <f>ROUND(I124*H124,2)</f>
        <v>0</v>
      </c>
      <c r="BL124" s="18" t="s">
        <v>725</v>
      </c>
      <c r="BM124" s="188" t="s">
        <v>3328</v>
      </c>
    </row>
    <row r="125" spans="1:65" s="2" customFormat="1" ht="10.199999999999999">
      <c r="A125" s="35"/>
      <c r="B125" s="36"/>
      <c r="C125" s="37"/>
      <c r="D125" s="190" t="s">
        <v>197</v>
      </c>
      <c r="E125" s="37"/>
      <c r="F125" s="191" t="s">
        <v>3327</v>
      </c>
      <c r="G125" s="37"/>
      <c r="H125" s="37"/>
      <c r="I125" s="192"/>
      <c r="J125" s="37"/>
      <c r="K125" s="37"/>
      <c r="L125" s="40"/>
      <c r="M125" s="193"/>
      <c r="N125" s="194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197</v>
      </c>
      <c r="AU125" s="18" t="s">
        <v>86</v>
      </c>
    </row>
    <row r="126" spans="1:65" s="2" customFormat="1" ht="10.199999999999999">
      <c r="A126" s="35"/>
      <c r="B126" s="36"/>
      <c r="C126" s="37"/>
      <c r="D126" s="195" t="s">
        <v>199</v>
      </c>
      <c r="E126" s="37"/>
      <c r="F126" s="196" t="s">
        <v>3329</v>
      </c>
      <c r="G126" s="37"/>
      <c r="H126" s="37"/>
      <c r="I126" s="192"/>
      <c r="J126" s="37"/>
      <c r="K126" s="37"/>
      <c r="L126" s="40"/>
      <c r="M126" s="193"/>
      <c r="N126" s="194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199</v>
      </c>
      <c r="AU126" s="18" t="s">
        <v>86</v>
      </c>
    </row>
    <row r="127" spans="1:65" s="13" customFormat="1" ht="10.199999999999999">
      <c r="B127" s="197"/>
      <c r="C127" s="198"/>
      <c r="D127" s="190" t="s">
        <v>201</v>
      </c>
      <c r="E127" s="199" t="s">
        <v>19</v>
      </c>
      <c r="F127" s="200" t="s">
        <v>84</v>
      </c>
      <c r="G127" s="198"/>
      <c r="H127" s="201">
        <v>1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201</v>
      </c>
      <c r="AU127" s="207" t="s">
        <v>86</v>
      </c>
      <c r="AV127" s="13" t="s">
        <v>86</v>
      </c>
      <c r="AW127" s="13" t="s">
        <v>37</v>
      </c>
      <c r="AX127" s="13" t="s">
        <v>84</v>
      </c>
      <c r="AY127" s="207" t="s">
        <v>189</v>
      </c>
    </row>
    <row r="128" spans="1:65" s="12" customFormat="1" ht="22.8" customHeight="1">
      <c r="B128" s="160"/>
      <c r="C128" s="161"/>
      <c r="D128" s="162" t="s">
        <v>75</v>
      </c>
      <c r="E128" s="174" t="s">
        <v>3330</v>
      </c>
      <c r="F128" s="174" t="s">
        <v>3331</v>
      </c>
      <c r="G128" s="161"/>
      <c r="H128" s="161"/>
      <c r="I128" s="164"/>
      <c r="J128" s="175">
        <f>BK128</f>
        <v>0</v>
      </c>
      <c r="K128" s="161"/>
      <c r="L128" s="166"/>
      <c r="M128" s="167"/>
      <c r="N128" s="168"/>
      <c r="O128" s="168"/>
      <c r="P128" s="169">
        <f>SUM(P129:P140)</f>
        <v>0</v>
      </c>
      <c r="Q128" s="168"/>
      <c r="R128" s="169">
        <f>SUM(R129:R140)</f>
        <v>0</v>
      </c>
      <c r="S128" s="168"/>
      <c r="T128" s="170">
        <f>SUM(T129:T140)</f>
        <v>0</v>
      </c>
      <c r="AR128" s="171" t="s">
        <v>220</v>
      </c>
      <c r="AT128" s="172" t="s">
        <v>75</v>
      </c>
      <c r="AU128" s="172" t="s">
        <v>84</v>
      </c>
      <c r="AY128" s="171" t="s">
        <v>189</v>
      </c>
      <c r="BK128" s="173">
        <f>SUM(BK129:BK140)</f>
        <v>0</v>
      </c>
    </row>
    <row r="129" spans="1:65" s="2" customFormat="1" ht="16.5" customHeight="1">
      <c r="A129" s="35"/>
      <c r="B129" s="36"/>
      <c r="C129" s="176" t="s">
        <v>263</v>
      </c>
      <c r="D129" s="176" t="s">
        <v>191</v>
      </c>
      <c r="E129" s="177" t="s">
        <v>3332</v>
      </c>
      <c r="F129" s="178" t="s">
        <v>3333</v>
      </c>
      <c r="G129" s="179" t="s">
        <v>831</v>
      </c>
      <c r="H129" s="180">
        <v>1</v>
      </c>
      <c r="I129" s="181"/>
      <c r="J129" s="182">
        <f>ROUND(I129*H129,2)</f>
        <v>0</v>
      </c>
      <c r="K129" s="183"/>
      <c r="L129" s="40"/>
      <c r="M129" s="184" t="s">
        <v>19</v>
      </c>
      <c r="N129" s="185" t="s">
        <v>47</v>
      </c>
      <c r="O129" s="65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8" t="s">
        <v>725</v>
      </c>
      <c r="AT129" s="188" t="s">
        <v>191</v>
      </c>
      <c r="AU129" s="188" t="s">
        <v>86</v>
      </c>
      <c r="AY129" s="18" t="s">
        <v>189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8" t="s">
        <v>84</v>
      </c>
      <c r="BK129" s="189">
        <f>ROUND(I129*H129,2)</f>
        <v>0</v>
      </c>
      <c r="BL129" s="18" t="s">
        <v>725</v>
      </c>
      <c r="BM129" s="188" t="s">
        <v>3334</v>
      </c>
    </row>
    <row r="130" spans="1:65" s="2" customFormat="1" ht="10.199999999999999">
      <c r="A130" s="35"/>
      <c r="B130" s="36"/>
      <c r="C130" s="37"/>
      <c r="D130" s="190" t="s">
        <v>197</v>
      </c>
      <c r="E130" s="37"/>
      <c r="F130" s="191" t="s">
        <v>3333</v>
      </c>
      <c r="G130" s="37"/>
      <c r="H130" s="37"/>
      <c r="I130" s="192"/>
      <c r="J130" s="37"/>
      <c r="K130" s="37"/>
      <c r="L130" s="40"/>
      <c r="M130" s="193"/>
      <c r="N130" s="194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197</v>
      </c>
      <c r="AU130" s="18" t="s">
        <v>86</v>
      </c>
    </row>
    <row r="131" spans="1:65" s="2" customFormat="1" ht="10.199999999999999">
      <c r="A131" s="35"/>
      <c r="B131" s="36"/>
      <c r="C131" s="37"/>
      <c r="D131" s="195" t="s">
        <v>199</v>
      </c>
      <c r="E131" s="37"/>
      <c r="F131" s="196" t="s">
        <v>3335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199</v>
      </c>
      <c r="AU131" s="18" t="s">
        <v>86</v>
      </c>
    </row>
    <row r="132" spans="1:65" s="13" customFormat="1" ht="10.199999999999999">
      <c r="B132" s="197"/>
      <c r="C132" s="198"/>
      <c r="D132" s="190" t="s">
        <v>201</v>
      </c>
      <c r="E132" s="199" t="s">
        <v>19</v>
      </c>
      <c r="F132" s="200" t="s">
        <v>84</v>
      </c>
      <c r="G132" s="198"/>
      <c r="H132" s="201">
        <v>1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201</v>
      </c>
      <c r="AU132" s="207" t="s">
        <v>86</v>
      </c>
      <c r="AV132" s="13" t="s">
        <v>86</v>
      </c>
      <c r="AW132" s="13" t="s">
        <v>37</v>
      </c>
      <c r="AX132" s="13" t="s">
        <v>84</v>
      </c>
      <c r="AY132" s="207" t="s">
        <v>189</v>
      </c>
    </row>
    <row r="133" spans="1:65" s="2" customFormat="1" ht="16.5" customHeight="1">
      <c r="A133" s="35"/>
      <c r="B133" s="36"/>
      <c r="C133" s="176" t="s">
        <v>8</v>
      </c>
      <c r="D133" s="176" t="s">
        <v>191</v>
      </c>
      <c r="E133" s="177" t="s">
        <v>3336</v>
      </c>
      <c r="F133" s="178" t="s">
        <v>3337</v>
      </c>
      <c r="G133" s="179" t="s">
        <v>831</v>
      </c>
      <c r="H133" s="180">
        <v>1</v>
      </c>
      <c r="I133" s="181"/>
      <c r="J133" s="182">
        <f>ROUND(I133*H133,2)</f>
        <v>0</v>
      </c>
      <c r="K133" s="183"/>
      <c r="L133" s="40"/>
      <c r="M133" s="184" t="s">
        <v>19</v>
      </c>
      <c r="N133" s="185" t="s">
        <v>47</v>
      </c>
      <c r="O133" s="65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8" t="s">
        <v>725</v>
      </c>
      <c r="AT133" s="188" t="s">
        <v>191</v>
      </c>
      <c r="AU133" s="188" t="s">
        <v>86</v>
      </c>
      <c r="AY133" s="18" t="s">
        <v>189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8" t="s">
        <v>84</v>
      </c>
      <c r="BK133" s="189">
        <f>ROUND(I133*H133,2)</f>
        <v>0</v>
      </c>
      <c r="BL133" s="18" t="s">
        <v>725</v>
      </c>
      <c r="BM133" s="188" t="s">
        <v>3338</v>
      </c>
    </row>
    <row r="134" spans="1:65" s="2" customFormat="1" ht="10.199999999999999">
      <c r="A134" s="35"/>
      <c r="B134" s="36"/>
      <c r="C134" s="37"/>
      <c r="D134" s="190" t="s">
        <v>197</v>
      </c>
      <c r="E134" s="37"/>
      <c r="F134" s="191" t="s">
        <v>3337</v>
      </c>
      <c r="G134" s="37"/>
      <c r="H134" s="37"/>
      <c r="I134" s="192"/>
      <c r="J134" s="37"/>
      <c r="K134" s="37"/>
      <c r="L134" s="40"/>
      <c r="M134" s="193"/>
      <c r="N134" s="194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197</v>
      </c>
      <c r="AU134" s="18" t="s">
        <v>86</v>
      </c>
    </row>
    <row r="135" spans="1:65" s="2" customFormat="1" ht="10.199999999999999">
      <c r="A135" s="35"/>
      <c r="B135" s="36"/>
      <c r="C135" s="37"/>
      <c r="D135" s="195" t="s">
        <v>199</v>
      </c>
      <c r="E135" s="37"/>
      <c r="F135" s="196" t="s">
        <v>3339</v>
      </c>
      <c r="G135" s="37"/>
      <c r="H135" s="37"/>
      <c r="I135" s="192"/>
      <c r="J135" s="37"/>
      <c r="K135" s="37"/>
      <c r="L135" s="40"/>
      <c r="M135" s="193"/>
      <c r="N135" s="194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199</v>
      </c>
      <c r="AU135" s="18" t="s">
        <v>86</v>
      </c>
    </row>
    <row r="136" spans="1:65" s="13" customFormat="1" ht="10.199999999999999">
      <c r="B136" s="197"/>
      <c r="C136" s="198"/>
      <c r="D136" s="190" t="s">
        <v>201</v>
      </c>
      <c r="E136" s="199" t="s">
        <v>19</v>
      </c>
      <c r="F136" s="200" t="s">
        <v>84</v>
      </c>
      <c r="G136" s="198"/>
      <c r="H136" s="201">
        <v>1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201</v>
      </c>
      <c r="AU136" s="207" t="s">
        <v>86</v>
      </c>
      <c r="AV136" s="13" t="s">
        <v>86</v>
      </c>
      <c r="AW136" s="13" t="s">
        <v>37</v>
      </c>
      <c r="AX136" s="13" t="s">
        <v>84</v>
      </c>
      <c r="AY136" s="207" t="s">
        <v>189</v>
      </c>
    </row>
    <row r="137" spans="1:65" s="2" customFormat="1" ht="16.5" customHeight="1">
      <c r="A137" s="35"/>
      <c r="B137" s="36"/>
      <c r="C137" s="176" t="s">
        <v>273</v>
      </c>
      <c r="D137" s="176" t="s">
        <v>191</v>
      </c>
      <c r="E137" s="177" t="s">
        <v>3340</v>
      </c>
      <c r="F137" s="178" t="s">
        <v>3341</v>
      </c>
      <c r="G137" s="179" t="s">
        <v>745</v>
      </c>
      <c r="H137" s="180">
        <v>1</v>
      </c>
      <c r="I137" s="181"/>
      <c r="J137" s="182">
        <f>ROUND(I137*H137,2)</f>
        <v>0</v>
      </c>
      <c r="K137" s="183"/>
      <c r="L137" s="40"/>
      <c r="M137" s="184" t="s">
        <v>19</v>
      </c>
      <c r="N137" s="185" t="s">
        <v>47</v>
      </c>
      <c r="O137" s="65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8" t="s">
        <v>725</v>
      </c>
      <c r="AT137" s="188" t="s">
        <v>191</v>
      </c>
      <c r="AU137" s="188" t="s">
        <v>86</v>
      </c>
      <c r="AY137" s="18" t="s">
        <v>189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8" t="s">
        <v>84</v>
      </c>
      <c r="BK137" s="189">
        <f>ROUND(I137*H137,2)</f>
        <v>0</v>
      </c>
      <c r="BL137" s="18" t="s">
        <v>725</v>
      </c>
      <c r="BM137" s="188" t="s">
        <v>3342</v>
      </c>
    </row>
    <row r="138" spans="1:65" s="2" customFormat="1" ht="28.8">
      <c r="A138" s="35"/>
      <c r="B138" s="36"/>
      <c r="C138" s="37"/>
      <c r="D138" s="190" t="s">
        <v>197</v>
      </c>
      <c r="E138" s="37"/>
      <c r="F138" s="191" t="s">
        <v>3343</v>
      </c>
      <c r="G138" s="37"/>
      <c r="H138" s="37"/>
      <c r="I138" s="192"/>
      <c r="J138" s="37"/>
      <c r="K138" s="37"/>
      <c r="L138" s="40"/>
      <c r="M138" s="193"/>
      <c r="N138" s="194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197</v>
      </c>
      <c r="AU138" s="18" t="s">
        <v>86</v>
      </c>
    </row>
    <row r="139" spans="1:65" s="2" customFormat="1" ht="10.199999999999999">
      <c r="A139" s="35"/>
      <c r="B139" s="36"/>
      <c r="C139" s="37"/>
      <c r="D139" s="195" t="s">
        <v>199</v>
      </c>
      <c r="E139" s="37"/>
      <c r="F139" s="196" t="s">
        <v>3344</v>
      </c>
      <c r="G139" s="37"/>
      <c r="H139" s="37"/>
      <c r="I139" s="192"/>
      <c r="J139" s="37"/>
      <c r="K139" s="37"/>
      <c r="L139" s="40"/>
      <c r="M139" s="193"/>
      <c r="N139" s="194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199</v>
      </c>
      <c r="AU139" s="18" t="s">
        <v>86</v>
      </c>
    </row>
    <row r="140" spans="1:65" s="13" customFormat="1" ht="10.199999999999999">
      <c r="B140" s="197"/>
      <c r="C140" s="198"/>
      <c r="D140" s="190" t="s">
        <v>201</v>
      </c>
      <c r="E140" s="199" t="s">
        <v>19</v>
      </c>
      <c r="F140" s="200" t="s">
        <v>84</v>
      </c>
      <c r="G140" s="198"/>
      <c r="H140" s="201">
        <v>1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201</v>
      </c>
      <c r="AU140" s="207" t="s">
        <v>86</v>
      </c>
      <c r="AV140" s="13" t="s">
        <v>86</v>
      </c>
      <c r="AW140" s="13" t="s">
        <v>37</v>
      </c>
      <c r="AX140" s="13" t="s">
        <v>84</v>
      </c>
      <c r="AY140" s="207" t="s">
        <v>189</v>
      </c>
    </row>
    <row r="141" spans="1:65" s="12" customFormat="1" ht="22.8" customHeight="1">
      <c r="B141" s="160"/>
      <c r="C141" s="161"/>
      <c r="D141" s="162" t="s">
        <v>75</v>
      </c>
      <c r="E141" s="174" t="s">
        <v>2819</v>
      </c>
      <c r="F141" s="174" t="s">
        <v>2820</v>
      </c>
      <c r="G141" s="161"/>
      <c r="H141" s="161"/>
      <c r="I141" s="164"/>
      <c r="J141" s="175">
        <f>BK141</f>
        <v>0</v>
      </c>
      <c r="K141" s="161"/>
      <c r="L141" s="166"/>
      <c r="M141" s="167"/>
      <c r="N141" s="168"/>
      <c r="O141" s="168"/>
      <c r="P141" s="169">
        <f>SUM(P142:P145)</f>
        <v>0</v>
      </c>
      <c r="Q141" s="168"/>
      <c r="R141" s="169">
        <f>SUM(R142:R145)</f>
        <v>0</v>
      </c>
      <c r="S141" s="168"/>
      <c r="T141" s="170">
        <f>SUM(T142:T145)</f>
        <v>0</v>
      </c>
      <c r="AR141" s="171" t="s">
        <v>220</v>
      </c>
      <c r="AT141" s="172" t="s">
        <v>75</v>
      </c>
      <c r="AU141" s="172" t="s">
        <v>84</v>
      </c>
      <c r="AY141" s="171" t="s">
        <v>189</v>
      </c>
      <c r="BK141" s="173">
        <f>SUM(BK142:BK145)</f>
        <v>0</v>
      </c>
    </row>
    <row r="142" spans="1:65" s="2" customFormat="1" ht="16.5" customHeight="1">
      <c r="A142" s="35"/>
      <c r="B142" s="36"/>
      <c r="C142" s="176" t="s">
        <v>280</v>
      </c>
      <c r="D142" s="176" t="s">
        <v>191</v>
      </c>
      <c r="E142" s="177" t="s">
        <v>3345</v>
      </c>
      <c r="F142" s="178" t="s">
        <v>3346</v>
      </c>
      <c r="G142" s="179" t="s">
        <v>745</v>
      </c>
      <c r="H142" s="180">
        <v>1</v>
      </c>
      <c r="I142" s="181"/>
      <c r="J142" s="182">
        <f>ROUND(I142*H142,2)</f>
        <v>0</v>
      </c>
      <c r="K142" s="183"/>
      <c r="L142" s="40"/>
      <c r="M142" s="184" t="s">
        <v>19</v>
      </c>
      <c r="N142" s="185" t="s">
        <v>47</v>
      </c>
      <c r="O142" s="65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8" t="s">
        <v>725</v>
      </c>
      <c r="AT142" s="188" t="s">
        <v>191</v>
      </c>
      <c r="AU142" s="188" t="s">
        <v>86</v>
      </c>
      <c r="AY142" s="18" t="s">
        <v>189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8" t="s">
        <v>84</v>
      </c>
      <c r="BK142" s="189">
        <f>ROUND(I142*H142,2)</f>
        <v>0</v>
      </c>
      <c r="BL142" s="18" t="s">
        <v>725</v>
      </c>
      <c r="BM142" s="188" t="s">
        <v>3347</v>
      </c>
    </row>
    <row r="143" spans="1:65" s="2" customFormat="1" ht="10.199999999999999">
      <c r="A143" s="35"/>
      <c r="B143" s="36"/>
      <c r="C143" s="37"/>
      <c r="D143" s="190" t="s">
        <v>197</v>
      </c>
      <c r="E143" s="37"/>
      <c r="F143" s="191" t="s">
        <v>3346</v>
      </c>
      <c r="G143" s="37"/>
      <c r="H143" s="37"/>
      <c r="I143" s="192"/>
      <c r="J143" s="37"/>
      <c r="K143" s="37"/>
      <c r="L143" s="40"/>
      <c r="M143" s="193"/>
      <c r="N143" s="194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197</v>
      </c>
      <c r="AU143" s="18" t="s">
        <v>86</v>
      </c>
    </row>
    <row r="144" spans="1:65" s="2" customFormat="1" ht="10.199999999999999">
      <c r="A144" s="35"/>
      <c r="B144" s="36"/>
      <c r="C144" s="37"/>
      <c r="D144" s="195" t="s">
        <v>199</v>
      </c>
      <c r="E144" s="37"/>
      <c r="F144" s="196" t="s">
        <v>3348</v>
      </c>
      <c r="G144" s="37"/>
      <c r="H144" s="37"/>
      <c r="I144" s="192"/>
      <c r="J144" s="37"/>
      <c r="K144" s="37"/>
      <c r="L144" s="40"/>
      <c r="M144" s="193"/>
      <c r="N144" s="194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199</v>
      </c>
      <c r="AU144" s="18" t="s">
        <v>86</v>
      </c>
    </row>
    <row r="145" spans="1:51" s="13" customFormat="1" ht="10.199999999999999">
      <c r="B145" s="197"/>
      <c r="C145" s="198"/>
      <c r="D145" s="190" t="s">
        <v>201</v>
      </c>
      <c r="E145" s="199" t="s">
        <v>19</v>
      </c>
      <c r="F145" s="200" t="s">
        <v>84</v>
      </c>
      <c r="G145" s="198"/>
      <c r="H145" s="201">
        <v>1</v>
      </c>
      <c r="I145" s="202"/>
      <c r="J145" s="198"/>
      <c r="K145" s="198"/>
      <c r="L145" s="203"/>
      <c r="M145" s="230"/>
      <c r="N145" s="231"/>
      <c r="O145" s="231"/>
      <c r="P145" s="231"/>
      <c r="Q145" s="231"/>
      <c r="R145" s="231"/>
      <c r="S145" s="231"/>
      <c r="T145" s="232"/>
      <c r="AT145" s="207" t="s">
        <v>201</v>
      </c>
      <c r="AU145" s="207" t="s">
        <v>86</v>
      </c>
      <c r="AV145" s="13" t="s">
        <v>86</v>
      </c>
      <c r="AW145" s="13" t="s">
        <v>37</v>
      </c>
      <c r="AX145" s="13" t="s">
        <v>84</v>
      </c>
      <c r="AY145" s="207" t="s">
        <v>189</v>
      </c>
    </row>
    <row r="146" spans="1:51" s="2" customFormat="1" ht="6.9" customHeight="1">
      <c r="A146" s="35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0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algorithmName="SHA-512" hashValue="IjXwgYkLGBbJF2cTS1MY3qghbxrtIjjjTG+pG9kTQaa9qs7pCExLfsgNO1mli7FgtBFyNvrM1DWGgogAJ1Zm8g==" saltValue="Vma3kGtvxJQ4DzrIoGW+vziYvE4TK3y9WnX+jNZtCICVJx/48+89Ilb2Q9ikPoCqe4PFyjkOeRkFtPeIhy5U3Q==" spinCount="100000" sheet="1" objects="1" scenarios="1" formatColumns="0" formatRows="0" autoFilter="0"/>
  <autoFilter ref="C83:K14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1" r:id="rId4"/>
    <hyperlink ref="F105" r:id="rId5"/>
    <hyperlink ref="F109" r:id="rId6"/>
    <hyperlink ref="F114" r:id="rId7"/>
    <hyperlink ref="F118" r:id="rId8"/>
    <hyperlink ref="F122" r:id="rId9"/>
    <hyperlink ref="F126" r:id="rId10"/>
    <hyperlink ref="F131" r:id="rId11"/>
    <hyperlink ref="F135" r:id="rId12"/>
    <hyperlink ref="F139" r:id="rId13"/>
    <hyperlink ref="F144" r:id="rId14"/>
  </hyperlinks>
  <pageMargins left="0.39374999999999999" right="0.39374999999999999" top="0.39374999999999999" bottom="0.39374999999999999" header="0" footer="0"/>
  <pageSetup paperSize="9" scale="88" fitToHeight="100" orientation="portrait" blackAndWhite="1" r:id="rId15"/>
  <headerFooter>
    <oddFooter>&amp;CStrana &amp;P z &amp;N</oddFooter>
  </headerFooter>
  <drawing r:id="rId16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5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3"/>
      <c r="C3" s="104"/>
      <c r="D3" s="104"/>
      <c r="E3" s="104"/>
      <c r="F3" s="104"/>
      <c r="G3" s="104"/>
      <c r="H3" s="21"/>
    </row>
    <row r="4" spans="1:8" s="1" customFormat="1" ht="24.9" customHeight="1">
      <c r="B4" s="21"/>
      <c r="C4" s="105" t="s">
        <v>3349</v>
      </c>
      <c r="H4" s="21"/>
    </row>
    <row r="5" spans="1:8" s="1" customFormat="1" ht="12" customHeight="1">
      <c r="B5" s="21"/>
      <c r="C5" s="237" t="s">
        <v>13</v>
      </c>
      <c r="D5" s="384" t="s">
        <v>14</v>
      </c>
      <c r="E5" s="364"/>
      <c r="F5" s="364"/>
      <c r="H5" s="21"/>
    </row>
    <row r="6" spans="1:8" s="1" customFormat="1" ht="36.9" customHeight="1">
      <c r="B6" s="21"/>
      <c r="C6" s="238" t="s">
        <v>16</v>
      </c>
      <c r="D6" s="388" t="s">
        <v>17</v>
      </c>
      <c r="E6" s="364"/>
      <c r="F6" s="364"/>
      <c r="H6" s="21"/>
    </row>
    <row r="7" spans="1:8" s="1" customFormat="1" ht="16.5" customHeight="1">
      <c r="B7" s="21"/>
      <c r="C7" s="107" t="s">
        <v>23</v>
      </c>
      <c r="D7" s="110" t="str">
        <f>'Rekapitulace stavby'!AN8</f>
        <v>5. 5. 2025</v>
      </c>
      <c r="H7" s="21"/>
    </row>
    <row r="8" spans="1:8" s="2" customFormat="1" ht="10.8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48"/>
      <c r="B9" s="239"/>
      <c r="C9" s="240" t="s">
        <v>57</v>
      </c>
      <c r="D9" s="241" t="s">
        <v>58</v>
      </c>
      <c r="E9" s="241" t="s">
        <v>176</v>
      </c>
      <c r="F9" s="242" t="s">
        <v>3350</v>
      </c>
      <c r="G9" s="148"/>
      <c r="H9" s="239"/>
    </row>
    <row r="10" spans="1:8" s="2" customFormat="1" ht="26.4" customHeight="1">
      <c r="A10" s="35"/>
      <c r="B10" s="40"/>
      <c r="C10" s="243" t="s">
        <v>81</v>
      </c>
      <c r="D10" s="243" t="s">
        <v>82</v>
      </c>
      <c r="E10" s="35"/>
      <c r="F10" s="35"/>
      <c r="G10" s="35"/>
      <c r="H10" s="40"/>
    </row>
    <row r="11" spans="1:8" s="2" customFormat="1" ht="16.8" customHeight="1">
      <c r="A11" s="35"/>
      <c r="B11" s="40"/>
      <c r="C11" s="244" t="s">
        <v>124</v>
      </c>
      <c r="D11" s="245" t="s">
        <v>125</v>
      </c>
      <c r="E11" s="246" t="s">
        <v>19</v>
      </c>
      <c r="F11" s="247">
        <v>125.19</v>
      </c>
      <c r="G11" s="35"/>
      <c r="H11" s="40"/>
    </row>
    <row r="12" spans="1:8" s="2" customFormat="1" ht="16.8" customHeight="1">
      <c r="A12" s="35"/>
      <c r="B12" s="40"/>
      <c r="C12" s="248" t="s">
        <v>124</v>
      </c>
      <c r="D12" s="248" t="s">
        <v>406</v>
      </c>
      <c r="E12" s="18" t="s">
        <v>19</v>
      </c>
      <c r="F12" s="249">
        <v>125.19</v>
      </c>
      <c r="G12" s="35"/>
      <c r="H12" s="40"/>
    </row>
    <row r="13" spans="1:8" s="2" customFormat="1" ht="16.8" customHeight="1">
      <c r="A13" s="35"/>
      <c r="B13" s="40"/>
      <c r="C13" s="250" t="s">
        <v>3351</v>
      </c>
      <c r="D13" s="35"/>
      <c r="E13" s="35"/>
      <c r="F13" s="35"/>
      <c r="G13" s="35"/>
      <c r="H13" s="40"/>
    </row>
    <row r="14" spans="1:8" s="2" customFormat="1" ht="16.8" customHeight="1">
      <c r="A14" s="35"/>
      <c r="B14" s="40"/>
      <c r="C14" s="248" t="s">
        <v>401</v>
      </c>
      <c r="D14" s="248" t="s">
        <v>402</v>
      </c>
      <c r="E14" s="18" t="s">
        <v>238</v>
      </c>
      <c r="F14" s="249">
        <v>125.19</v>
      </c>
      <c r="G14" s="35"/>
      <c r="H14" s="40"/>
    </row>
    <row r="15" spans="1:8" s="2" customFormat="1" ht="16.8" customHeight="1">
      <c r="A15" s="35"/>
      <c r="B15" s="40"/>
      <c r="C15" s="248" t="s">
        <v>342</v>
      </c>
      <c r="D15" s="248" t="s">
        <v>343</v>
      </c>
      <c r="E15" s="18" t="s">
        <v>238</v>
      </c>
      <c r="F15" s="249">
        <v>1248.0419999999999</v>
      </c>
      <c r="G15" s="35"/>
      <c r="H15" s="40"/>
    </row>
    <row r="16" spans="1:8" s="2" customFormat="1" ht="16.8" customHeight="1">
      <c r="A16" s="35"/>
      <c r="B16" s="40"/>
      <c r="C16" s="244" t="s">
        <v>3352</v>
      </c>
      <c r="D16" s="245" t="s">
        <v>125</v>
      </c>
      <c r="E16" s="246" t="s">
        <v>19</v>
      </c>
      <c r="F16" s="247">
        <v>55.267000000000003</v>
      </c>
      <c r="G16" s="35"/>
      <c r="H16" s="40"/>
    </row>
    <row r="17" spans="1:8" s="2" customFormat="1" ht="16.8" customHeight="1">
      <c r="A17" s="35"/>
      <c r="B17" s="40"/>
      <c r="C17" s="244" t="s">
        <v>127</v>
      </c>
      <c r="D17" s="245" t="s">
        <v>128</v>
      </c>
      <c r="E17" s="246" t="s">
        <v>19</v>
      </c>
      <c r="F17" s="247">
        <v>1.2490000000000001</v>
      </c>
      <c r="G17" s="35"/>
      <c r="H17" s="40"/>
    </row>
    <row r="18" spans="1:8" s="2" customFormat="1" ht="16.8" customHeight="1">
      <c r="A18" s="35"/>
      <c r="B18" s="40"/>
      <c r="C18" s="248" t="s">
        <v>127</v>
      </c>
      <c r="D18" s="248" t="s">
        <v>3353</v>
      </c>
      <c r="E18" s="18" t="s">
        <v>19</v>
      </c>
      <c r="F18" s="249">
        <v>1.2490000000000001</v>
      </c>
      <c r="G18" s="35"/>
      <c r="H18" s="40"/>
    </row>
    <row r="19" spans="1:8" s="2" customFormat="1" ht="16.8" customHeight="1">
      <c r="A19" s="35"/>
      <c r="B19" s="40"/>
      <c r="C19" s="250" t="s">
        <v>3351</v>
      </c>
      <c r="D19" s="35"/>
      <c r="E19" s="35"/>
      <c r="F19" s="35"/>
      <c r="G19" s="35"/>
      <c r="H19" s="40"/>
    </row>
    <row r="20" spans="1:8" s="2" customFormat="1" ht="16.8" customHeight="1">
      <c r="A20" s="35"/>
      <c r="B20" s="40"/>
      <c r="C20" s="248" t="s">
        <v>356</v>
      </c>
      <c r="D20" s="248" t="s">
        <v>357</v>
      </c>
      <c r="E20" s="18" t="s">
        <v>238</v>
      </c>
      <c r="F20" s="249">
        <v>1.2613416762304801</v>
      </c>
      <c r="G20" s="35"/>
      <c r="H20" s="40"/>
    </row>
    <row r="21" spans="1:8" s="2" customFormat="1" ht="16.8" customHeight="1">
      <c r="A21" s="35"/>
      <c r="B21" s="40"/>
      <c r="C21" s="248" t="s">
        <v>342</v>
      </c>
      <c r="D21" s="248" t="s">
        <v>343</v>
      </c>
      <c r="E21" s="18" t="s">
        <v>238</v>
      </c>
      <c r="F21" s="249">
        <v>1248.0419999999999</v>
      </c>
      <c r="G21" s="35"/>
      <c r="H21" s="40"/>
    </row>
    <row r="22" spans="1:8" s="2" customFormat="1" ht="16.8" customHeight="1">
      <c r="A22" s="35"/>
      <c r="B22" s="40"/>
      <c r="C22" s="248" t="s">
        <v>369</v>
      </c>
      <c r="D22" s="248" t="s">
        <v>370</v>
      </c>
      <c r="E22" s="18" t="s">
        <v>336</v>
      </c>
      <c r="F22" s="249">
        <v>992.58399999999995</v>
      </c>
      <c r="G22" s="35"/>
      <c r="H22" s="40"/>
    </row>
    <row r="23" spans="1:8" s="2" customFormat="1" ht="16.8" customHeight="1">
      <c r="A23" s="35"/>
      <c r="B23" s="40"/>
      <c r="C23" s="244" t="s">
        <v>3354</v>
      </c>
      <c r="D23" s="245" t="s">
        <v>128</v>
      </c>
      <c r="E23" s="246" t="s">
        <v>19</v>
      </c>
      <c r="F23" s="247">
        <v>0.35499999999999998</v>
      </c>
      <c r="G23" s="35"/>
      <c r="H23" s="40"/>
    </row>
    <row r="24" spans="1:8" s="2" customFormat="1" ht="16.8" customHeight="1">
      <c r="A24" s="35"/>
      <c r="B24" s="40"/>
      <c r="C24" s="244" t="s">
        <v>131</v>
      </c>
      <c r="D24" s="245" t="s">
        <v>128</v>
      </c>
      <c r="E24" s="246" t="s">
        <v>19</v>
      </c>
      <c r="F24" s="247">
        <v>495.04300000000001</v>
      </c>
      <c r="G24" s="35"/>
      <c r="H24" s="40"/>
    </row>
    <row r="25" spans="1:8" s="2" customFormat="1" ht="16.8" customHeight="1">
      <c r="A25" s="35"/>
      <c r="B25" s="40"/>
      <c r="C25" s="248" t="s">
        <v>131</v>
      </c>
      <c r="D25" s="248" t="s">
        <v>367</v>
      </c>
      <c r="E25" s="18" t="s">
        <v>19</v>
      </c>
      <c r="F25" s="249">
        <v>495.04300000000001</v>
      </c>
      <c r="G25" s="35"/>
      <c r="H25" s="40"/>
    </row>
    <row r="26" spans="1:8" s="2" customFormat="1" ht="16.8" customHeight="1">
      <c r="A26" s="35"/>
      <c r="B26" s="40"/>
      <c r="C26" s="250" t="s">
        <v>3351</v>
      </c>
      <c r="D26" s="35"/>
      <c r="E26" s="35"/>
      <c r="F26" s="35"/>
      <c r="G26" s="35"/>
      <c r="H26" s="40"/>
    </row>
    <row r="27" spans="1:8" s="2" customFormat="1" ht="16.8" customHeight="1">
      <c r="A27" s="35"/>
      <c r="B27" s="40"/>
      <c r="C27" s="248" t="s">
        <v>362</v>
      </c>
      <c r="D27" s="248" t="s">
        <v>363</v>
      </c>
      <c r="E27" s="18" t="s">
        <v>238</v>
      </c>
      <c r="F27" s="249">
        <v>495.04300000000001</v>
      </c>
      <c r="G27" s="35"/>
      <c r="H27" s="40"/>
    </row>
    <row r="28" spans="1:8" s="2" customFormat="1" ht="16.8" customHeight="1">
      <c r="A28" s="35"/>
      <c r="B28" s="40"/>
      <c r="C28" s="248" t="s">
        <v>342</v>
      </c>
      <c r="D28" s="248" t="s">
        <v>343</v>
      </c>
      <c r="E28" s="18" t="s">
        <v>238</v>
      </c>
      <c r="F28" s="249">
        <v>1248.0419999999999</v>
      </c>
      <c r="G28" s="35"/>
      <c r="H28" s="40"/>
    </row>
    <row r="29" spans="1:8" s="2" customFormat="1" ht="16.8" customHeight="1">
      <c r="A29" s="35"/>
      <c r="B29" s="40"/>
      <c r="C29" s="248" t="s">
        <v>369</v>
      </c>
      <c r="D29" s="248" t="s">
        <v>370</v>
      </c>
      <c r="E29" s="18" t="s">
        <v>336</v>
      </c>
      <c r="F29" s="249">
        <v>992.58399999999995</v>
      </c>
      <c r="G29" s="35"/>
      <c r="H29" s="40"/>
    </row>
    <row r="30" spans="1:8" s="2" customFormat="1" ht="16.8" customHeight="1">
      <c r="A30" s="35"/>
      <c r="B30" s="40"/>
      <c r="C30" s="244" t="s">
        <v>3355</v>
      </c>
      <c r="D30" s="245" t="s">
        <v>128</v>
      </c>
      <c r="E30" s="246" t="s">
        <v>19</v>
      </c>
      <c r="F30" s="247">
        <v>217.489</v>
      </c>
      <c r="G30" s="35"/>
      <c r="H30" s="40"/>
    </row>
    <row r="31" spans="1:8" s="2" customFormat="1" ht="16.8" customHeight="1">
      <c r="A31" s="35"/>
      <c r="B31" s="40"/>
      <c r="C31" s="244" t="s">
        <v>133</v>
      </c>
      <c r="D31" s="245" t="s">
        <v>133</v>
      </c>
      <c r="E31" s="246" t="s">
        <v>19</v>
      </c>
      <c r="F31" s="247">
        <v>1271.0999999999999</v>
      </c>
      <c r="G31" s="35"/>
      <c r="H31" s="40"/>
    </row>
    <row r="32" spans="1:8" s="2" customFormat="1" ht="20.399999999999999">
      <c r="A32" s="35"/>
      <c r="B32" s="40"/>
      <c r="C32" s="248" t="s">
        <v>133</v>
      </c>
      <c r="D32" s="248" t="s">
        <v>319</v>
      </c>
      <c r="E32" s="18" t="s">
        <v>19</v>
      </c>
      <c r="F32" s="249">
        <v>1271.0999999999999</v>
      </c>
      <c r="G32" s="35"/>
      <c r="H32" s="40"/>
    </row>
    <row r="33" spans="1:8" s="2" customFormat="1" ht="16.8" customHeight="1">
      <c r="A33" s="35"/>
      <c r="B33" s="40"/>
      <c r="C33" s="250" t="s">
        <v>3351</v>
      </c>
      <c r="D33" s="35"/>
      <c r="E33" s="35"/>
      <c r="F33" s="35"/>
      <c r="G33" s="35"/>
      <c r="H33" s="40"/>
    </row>
    <row r="34" spans="1:8" s="2" customFormat="1" ht="20.399999999999999">
      <c r="A34" s="35"/>
      <c r="B34" s="40"/>
      <c r="C34" s="248" t="s">
        <v>314</v>
      </c>
      <c r="D34" s="248" t="s">
        <v>315</v>
      </c>
      <c r="E34" s="18" t="s">
        <v>238</v>
      </c>
      <c r="F34" s="249">
        <v>1271.0999999999999</v>
      </c>
      <c r="G34" s="35"/>
      <c r="H34" s="40"/>
    </row>
    <row r="35" spans="1:8" s="2" customFormat="1" ht="20.399999999999999">
      <c r="A35" s="35"/>
      <c r="B35" s="40"/>
      <c r="C35" s="248" t="s">
        <v>321</v>
      </c>
      <c r="D35" s="248" t="s">
        <v>322</v>
      </c>
      <c r="E35" s="18" t="s">
        <v>238</v>
      </c>
      <c r="F35" s="249">
        <v>12711</v>
      </c>
      <c r="G35" s="35"/>
      <c r="H35" s="40"/>
    </row>
    <row r="36" spans="1:8" s="2" customFormat="1" ht="20.399999999999999">
      <c r="A36" s="35"/>
      <c r="B36" s="40"/>
      <c r="C36" s="248" t="s">
        <v>334</v>
      </c>
      <c r="D36" s="248" t="s">
        <v>335</v>
      </c>
      <c r="E36" s="18" t="s">
        <v>336</v>
      </c>
      <c r="F36" s="249">
        <v>2415.09</v>
      </c>
      <c r="G36" s="35"/>
      <c r="H36" s="40"/>
    </row>
    <row r="37" spans="1:8" s="2" customFormat="1" ht="16.8" customHeight="1">
      <c r="A37" s="35"/>
      <c r="B37" s="40"/>
      <c r="C37" s="244" t="s">
        <v>135</v>
      </c>
      <c r="D37" s="245" t="s">
        <v>136</v>
      </c>
      <c r="E37" s="246" t="s">
        <v>19</v>
      </c>
      <c r="F37" s="247">
        <v>541</v>
      </c>
      <c r="G37" s="35"/>
      <c r="H37" s="40"/>
    </row>
    <row r="38" spans="1:8" s="2" customFormat="1" ht="16.8" customHeight="1">
      <c r="A38" s="35"/>
      <c r="B38" s="40"/>
      <c r="C38" s="248" t="s">
        <v>135</v>
      </c>
      <c r="D38" s="248" t="s">
        <v>234</v>
      </c>
      <c r="E38" s="18" t="s">
        <v>19</v>
      </c>
      <c r="F38" s="249">
        <v>541</v>
      </c>
      <c r="G38" s="35"/>
      <c r="H38" s="40"/>
    </row>
    <row r="39" spans="1:8" s="2" customFormat="1" ht="16.8" customHeight="1">
      <c r="A39" s="35"/>
      <c r="B39" s="40"/>
      <c r="C39" s="250" t="s">
        <v>3351</v>
      </c>
      <c r="D39" s="35"/>
      <c r="E39" s="35"/>
      <c r="F39" s="35"/>
      <c r="G39" s="35"/>
      <c r="H39" s="40"/>
    </row>
    <row r="40" spans="1:8" s="2" customFormat="1" ht="16.8" customHeight="1">
      <c r="A40" s="35"/>
      <c r="B40" s="40"/>
      <c r="C40" s="248" t="s">
        <v>228</v>
      </c>
      <c r="D40" s="248" t="s">
        <v>229</v>
      </c>
      <c r="E40" s="18" t="s">
        <v>230</v>
      </c>
      <c r="F40" s="249">
        <v>541</v>
      </c>
      <c r="G40" s="35"/>
      <c r="H40" s="40"/>
    </row>
    <row r="41" spans="1:8" s="2" customFormat="1" ht="16.8" customHeight="1">
      <c r="A41" s="35"/>
      <c r="B41" s="40"/>
      <c r="C41" s="248" t="s">
        <v>375</v>
      </c>
      <c r="D41" s="248" t="s">
        <v>376</v>
      </c>
      <c r="E41" s="18" t="s">
        <v>230</v>
      </c>
      <c r="F41" s="249">
        <v>541</v>
      </c>
      <c r="G41" s="35"/>
      <c r="H41" s="40"/>
    </row>
    <row r="42" spans="1:8" s="2" customFormat="1" ht="16.8" customHeight="1">
      <c r="A42" s="35"/>
      <c r="B42" s="40"/>
      <c r="C42" s="248" t="s">
        <v>387</v>
      </c>
      <c r="D42" s="248" t="s">
        <v>388</v>
      </c>
      <c r="E42" s="18" t="s">
        <v>230</v>
      </c>
      <c r="F42" s="249">
        <v>541</v>
      </c>
      <c r="G42" s="35"/>
      <c r="H42" s="40"/>
    </row>
    <row r="43" spans="1:8" s="2" customFormat="1" ht="16.8" customHeight="1">
      <c r="A43" s="35"/>
      <c r="B43" s="40"/>
      <c r="C43" s="244" t="s">
        <v>3356</v>
      </c>
      <c r="D43" s="245" t="s">
        <v>136</v>
      </c>
      <c r="E43" s="246" t="s">
        <v>19</v>
      </c>
      <c r="F43" s="247">
        <v>632</v>
      </c>
      <c r="G43" s="35"/>
      <c r="H43" s="40"/>
    </row>
    <row r="44" spans="1:8" s="2" customFormat="1" ht="16.8" customHeight="1">
      <c r="A44" s="35"/>
      <c r="B44" s="40"/>
      <c r="C44" s="244" t="s">
        <v>138</v>
      </c>
      <c r="D44" s="245" t="s">
        <v>139</v>
      </c>
      <c r="E44" s="246" t="s">
        <v>19</v>
      </c>
      <c r="F44" s="247">
        <v>1788.43</v>
      </c>
      <c r="G44" s="35"/>
      <c r="H44" s="40"/>
    </row>
    <row r="45" spans="1:8" s="2" customFormat="1" ht="16.8" customHeight="1">
      <c r="A45" s="35"/>
      <c r="B45" s="40"/>
      <c r="C45" s="248" t="s">
        <v>138</v>
      </c>
      <c r="D45" s="248" t="s">
        <v>474</v>
      </c>
      <c r="E45" s="18" t="s">
        <v>19</v>
      </c>
      <c r="F45" s="249">
        <v>1788.43</v>
      </c>
      <c r="G45" s="35"/>
      <c r="H45" s="40"/>
    </row>
    <row r="46" spans="1:8" s="2" customFormat="1" ht="16.8" customHeight="1">
      <c r="A46" s="35"/>
      <c r="B46" s="40"/>
      <c r="C46" s="250" t="s">
        <v>3351</v>
      </c>
      <c r="D46" s="35"/>
      <c r="E46" s="35"/>
      <c r="F46" s="35"/>
      <c r="G46" s="35"/>
      <c r="H46" s="40"/>
    </row>
    <row r="47" spans="1:8" s="2" customFormat="1" ht="20.399999999999999">
      <c r="A47" s="35"/>
      <c r="B47" s="40"/>
      <c r="C47" s="248" t="s">
        <v>470</v>
      </c>
      <c r="D47" s="248" t="s">
        <v>471</v>
      </c>
      <c r="E47" s="18" t="s">
        <v>210</v>
      </c>
      <c r="F47" s="249">
        <v>1788.43</v>
      </c>
      <c r="G47" s="35"/>
      <c r="H47" s="40"/>
    </row>
    <row r="48" spans="1:8" s="2" customFormat="1" ht="16.8" customHeight="1">
      <c r="A48" s="35"/>
      <c r="B48" s="40"/>
      <c r="C48" s="248" t="s">
        <v>723</v>
      </c>
      <c r="D48" s="248" t="s">
        <v>724</v>
      </c>
      <c r="E48" s="18" t="s">
        <v>210</v>
      </c>
      <c r="F48" s="249">
        <v>1788.43</v>
      </c>
      <c r="G48" s="35"/>
      <c r="H48" s="40"/>
    </row>
    <row r="49" spans="1:8" s="2" customFormat="1" ht="16.8" customHeight="1">
      <c r="A49" s="35"/>
      <c r="B49" s="40"/>
      <c r="C49" s="248" t="s">
        <v>736</v>
      </c>
      <c r="D49" s="248" t="s">
        <v>737</v>
      </c>
      <c r="E49" s="18" t="s">
        <v>210</v>
      </c>
      <c r="F49" s="249">
        <v>1788.43</v>
      </c>
      <c r="G49" s="35"/>
      <c r="H49" s="40"/>
    </row>
    <row r="50" spans="1:8" s="2" customFormat="1" ht="16.8" customHeight="1">
      <c r="A50" s="35"/>
      <c r="B50" s="40"/>
      <c r="C50" s="248" t="s">
        <v>362</v>
      </c>
      <c r="D50" s="248" t="s">
        <v>363</v>
      </c>
      <c r="E50" s="18" t="s">
        <v>238</v>
      </c>
      <c r="F50" s="249">
        <v>495.04300000000001</v>
      </c>
      <c r="G50" s="35"/>
      <c r="H50" s="40"/>
    </row>
    <row r="51" spans="1:8" s="2" customFormat="1" ht="16.8" customHeight="1">
      <c r="A51" s="35"/>
      <c r="B51" s="40"/>
      <c r="C51" s="248" t="s">
        <v>401</v>
      </c>
      <c r="D51" s="248" t="s">
        <v>402</v>
      </c>
      <c r="E51" s="18" t="s">
        <v>238</v>
      </c>
      <c r="F51" s="249">
        <v>125.19</v>
      </c>
      <c r="G51" s="35"/>
      <c r="H51" s="40"/>
    </row>
    <row r="52" spans="1:8" s="2" customFormat="1" ht="16.8" customHeight="1">
      <c r="A52" s="35"/>
      <c r="B52" s="40"/>
      <c r="C52" s="248" t="s">
        <v>610</v>
      </c>
      <c r="D52" s="248" t="s">
        <v>611</v>
      </c>
      <c r="E52" s="18" t="s">
        <v>210</v>
      </c>
      <c r="F52" s="249">
        <v>1788.43</v>
      </c>
      <c r="G52" s="35"/>
      <c r="H52" s="40"/>
    </row>
    <row r="53" spans="1:8" s="2" customFormat="1" ht="16.8" customHeight="1">
      <c r="A53" s="35"/>
      <c r="B53" s="40"/>
      <c r="C53" s="248" t="s">
        <v>616</v>
      </c>
      <c r="D53" s="248" t="s">
        <v>617</v>
      </c>
      <c r="E53" s="18" t="s">
        <v>210</v>
      </c>
      <c r="F53" s="249">
        <v>1788.43</v>
      </c>
      <c r="G53" s="35"/>
      <c r="H53" s="40"/>
    </row>
    <row r="54" spans="1:8" s="2" customFormat="1" ht="16.8" customHeight="1">
      <c r="A54" s="35"/>
      <c r="B54" s="40"/>
      <c r="C54" s="248" t="s">
        <v>656</v>
      </c>
      <c r="D54" s="248" t="s">
        <v>657</v>
      </c>
      <c r="E54" s="18" t="s">
        <v>210</v>
      </c>
      <c r="F54" s="249">
        <v>1806.43</v>
      </c>
      <c r="G54" s="35"/>
      <c r="H54" s="40"/>
    </row>
    <row r="55" spans="1:8" s="2" customFormat="1" ht="16.8" customHeight="1">
      <c r="A55" s="35"/>
      <c r="B55" s="40"/>
      <c r="C55" s="248" t="s">
        <v>663</v>
      </c>
      <c r="D55" s="248" t="s">
        <v>664</v>
      </c>
      <c r="E55" s="18" t="s">
        <v>210</v>
      </c>
      <c r="F55" s="249">
        <v>1788.43</v>
      </c>
      <c r="G55" s="35"/>
      <c r="H55" s="40"/>
    </row>
    <row r="56" spans="1:8" s="2" customFormat="1" ht="16.8" customHeight="1">
      <c r="A56" s="35"/>
      <c r="B56" s="40"/>
      <c r="C56" s="248" t="s">
        <v>476</v>
      </c>
      <c r="D56" s="248" t="s">
        <v>477</v>
      </c>
      <c r="E56" s="18" t="s">
        <v>210</v>
      </c>
      <c r="F56" s="249">
        <v>1788.43</v>
      </c>
      <c r="G56" s="35"/>
      <c r="H56" s="40"/>
    </row>
    <row r="57" spans="1:8" s="2" customFormat="1" ht="16.8" customHeight="1">
      <c r="A57" s="35"/>
      <c r="B57" s="40"/>
      <c r="C57" s="244" t="s">
        <v>1327</v>
      </c>
      <c r="D57" s="245" t="s">
        <v>139</v>
      </c>
      <c r="E57" s="246" t="s">
        <v>19</v>
      </c>
      <c r="F57" s="247">
        <v>921.11</v>
      </c>
      <c r="G57" s="35"/>
      <c r="H57" s="40"/>
    </row>
    <row r="58" spans="1:8" s="2" customFormat="1" ht="16.8" customHeight="1">
      <c r="A58" s="35"/>
      <c r="B58" s="40"/>
      <c r="C58" s="244" t="s">
        <v>142</v>
      </c>
      <c r="D58" s="245" t="s">
        <v>143</v>
      </c>
      <c r="E58" s="246" t="s">
        <v>19</v>
      </c>
      <c r="F58" s="247">
        <v>2.6080000000000001</v>
      </c>
      <c r="G58" s="35"/>
      <c r="H58" s="40"/>
    </row>
    <row r="59" spans="1:8" s="2" customFormat="1" ht="16.8" customHeight="1">
      <c r="A59" s="35"/>
      <c r="B59" s="40"/>
      <c r="C59" s="248" t="s">
        <v>142</v>
      </c>
      <c r="D59" s="248" t="s">
        <v>255</v>
      </c>
      <c r="E59" s="18" t="s">
        <v>19</v>
      </c>
      <c r="F59" s="249">
        <v>2.6080000000000001</v>
      </c>
      <c r="G59" s="35"/>
      <c r="H59" s="40"/>
    </row>
    <row r="60" spans="1:8" s="2" customFormat="1" ht="16.8" customHeight="1">
      <c r="A60" s="35"/>
      <c r="B60" s="40"/>
      <c r="C60" s="250" t="s">
        <v>3351</v>
      </c>
      <c r="D60" s="35"/>
      <c r="E60" s="35"/>
      <c r="F60" s="35"/>
      <c r="G60" s="35"/>
      <c r="H60" s="40"/>
    </row>
    <row r="61" spans="1:8" s="2" customFormat="1" ht="20.399999999999999">
      <c r="A61" s="35"/>
      <c r="B61" s="40"/>
      <c r="C61" s="248" t="s">
        <v>250</v>
      </c>
      <c r="D61" s="248" t="s">
        <v>251</v>
      </c>
      <c r="E61" s="18" t="s">
        <v>238</v>
      </c>
      <c r="F61" s="249">
        <v>2.6080000000000001</v>
      </c>
      <c r="G61" s="35"/>
      <c r="H61" s="40"/>
    </row>
    <row r="62" spans="1:8" s="2" customFormat="1" ht="20.399999999999999">
      <c r="A62" s="35"/>
      <c r="B62" s="40"/>
      <c r="C62" s="248" t="s">
        <v>314</v>
      </c>
      <c r="D62" s="248" t="s">
        <v>315</v>
      </c>
      <c r="E62" s="18" t="s">
        <v>238</v>
      </c>
      <c r="F62" s="249">
        <v>1271.0999999999999</v>
      </c>
      <c r="G62" s="35"/>
      <c r="H62" s="40"/>
    </row>
    <row r="63" spans="1:8" s="2" customFormat="1" ht="16.8" customHeight="1">
      <c r="A63" s="35"/>
      <c r="B63" s="40"/>
      <c r="C63" s="248" t="s">
        <v>342</v>
      </c>
      <c r="D63" s="248" t="s">
        <v>343</v>
      </c>
      <c r="E63" s="18" t="s">
        <v>238</v>
      </c>
      <c r="F63" s="249">
        <v>1248.0419999999999</v>
      </c>
      <c r="G63" s="35"/>
      <c r="H63" s="40"/>
    </row>
    <row r="64" spans="1:8" s="2" customFormat="1" ht="16.8" customHeight="1">
      <c r="A64" s="35"/>
      <c r="B64" s="40"/>
      <c r="C64" s="244" t="s">
        <v>3357</v>
      </c>
      <c r="D64" s="245" t="s">
        <v>143</v>
      </c>
      <c r="E64" s="246" t="s">
        <v>19</v>
      </c>
      <c r="F64" s="247">
        <v>0.56000000000000005</v>
      </c>
      <c r="G64" s="35"/>
      <c r="H64" s="40"/>
    </row>
    <row r="65" spans="1:8" s="2" customFormat="1" ht="16.8" customHeight="1">
      <c r="A65" s="35"/>
      <c r="B65" s="40"/>
      <c r="C65" s="244" t="s">
        <v>146</v>
      </c>
      <c r="D65" s="245" t="s">
        <v>147</v>
      </c>
      <c r="E65" s="246" t="s">
        <v>19</v>
      </c>
      <c r="F65" s="247">
        <v>1715.0160000000001</v>
      </c>
      <c r="G65" s="35"/>
      <c r="H65" s="40"/>
    </row>
    <row r="66" spans="1:8" s="2" customFormat="1" ht="20.399999999999999">
      <c r="A66" s="35"/>
      <c r="B66" s="40"/>
      <c r="C66" s="248" t="s">
        <v>146</v>
      </c>
      <c r="D66" s="248" t="s">
        <v>248</v>
      </c>
      <c r="E66" s="18" t="s">
        <v>19</v>
      </c>
      <c r="F66" s="249">
        <v>1715.0160000000001</v>
      </c>
      <c r="G66" s="35"/>
      <c r="H66" s="40"/>
    </row>
    <row r="67" spans="1:8" s="2" customFormat="1" ht="16.8" customHeight="1">
      <c r="A67" s="35"/>
      <c r="B67" s="40"/>
      <c r="C67" s="250" t="s">
        <v>3351</v>
      </c>
      <c r="D67" s="35"/>
      <c r="E67" s="35"/>
      <c r="F67" s="35"/>
      <c r="G67" s="35"/>
      <c r="H67" s="40"/>
    </row>
    <row r="68" spans="1:8" s="2" customFormat="1" ht="20.399999999999999">
      <c r="A68" s="35"/>
      <c r="B68" s="40"/>
      <c r="C68" s="248" t="s">
        <v>243</v>
      </c>
      <c r="D68" s="248" t="s">
        <v>244</v>
      </c>
      <c r="E68" s="18" t="s">
        <v>238</v>
      </c>
      <c r="F68" s="249">
        <v>1715.0160000000001</v>
      </c>
      <c r="G68" s="35"/>
      <c r="H68" s="40"/>
    </row>
    <row r="69" spans="1:8" s="2" customFormat="1" ht="20.399999999999999">
      <c r="A69" s="35"/>
      <c r="B69" s="40"/>
      <c r="C69" s="248" t="s">
        <v>314</v>
      </c>
      <c r="D69" s="248" t="s">
        <v>315</v>
      </c>
      <c r="E69" s="18" t="s">
        <v>238</v>
      </c>
      <c r="F69" s="249">
        <v>1271.0999999999999</v>
      </c>
      <c r="G69" s="35"/>
      <c r="H69" s="40"/>
    </row>
    <row r="70" spans="1:8" s="2" customFormat="1" ht="16.8" customHeight="1">
      <c r="A70" s="35"/>
      <c r="B70" s="40"/>
      <c r="C70" s="248" t="s">
        <v>342</v>
      </c>
      <c r="D70" s="248" t="s">
        <v>343</v>
      </c>
      <c r="E70" s="18" t="s">
        <v>238</v>
      </c>
      <c r="F70" s="249">
        <v>1248.0419999999999</v>
      </c>
      <c r="G70" s="35"/>
      <c r="H70" s="40"/>
    </row>
    <row r="71" spans="1:8" s="2" customFormat="1" ht="16.8" customHeight="1">
      <c r="A71" s="35"/>
      <c r="B71" s="40"/>
      <c r="C71" s="244" t="s">
        <v>3358</v>
      </c>
      <c r="D71" s="245" t="s">
        <v>147</v>
      </c>
      <c r="E71" s="246" t="s">
        <v>19</v>
      </c>
      <c r="F71" s="247">
        <v>0.56000000000000005</v>
      </c>
      <c r="G71" s="35"/>
      <c r="H71" s="40"/>
    </row>
    <row r="72" spans="1:8" s="2" customFormat="1" ht="16.8" customHeight="1">
      <c r="A72" s="35"/>
      <c r="B72" s="40"/>
      <c r="C72" s="244" t="s">
        <v>3359</v>
      </c>
      <c r="D72" s="245" t="s">
        <v>143</v>
      </c>
      <c r="E72" s="246" t="s">
        <v>19</v>
      </c>
      <c r="F72" s="247">
        <v>0</v>
      </c>
      <c r="G72" s="35"/>
      <c r="H72" s="40"/>
    </row>
    <row r="73" spans="1:8" s="2" customFormat="1" ht="16.8" customHeight="1">
      <c r="A73" s="35"/>
      <c r="B73" s="40"/>
      <c r="C73" s="244" t="s">
        <v>3360</v>
      </c>
      <c r="D73" s="245" t="s">
        <v>143</v>
      </c>
      <c r="E73" s="246" t="s">
        <v>19</v>
      </c>
      <c r="F73" s="247">
        <v>477.226</v>
      </c>
      <c r="G73" s="35"/>
      <c r="H73" s="40"/>
    </row>
    <row r="74" spans="1:8" s="2" customFormat="1" ht="16.8" customHeight="1">
      <c r="A74" s="35"/>
      <c r="B74" s="40"/>
      <c r="C74" s="244" t="s">
        <v>149</v>
      </c>
      <c r="D74" s="245" t="s">
        <v>147</v>
      </c>
      <c r="E74" s="246" t="s">
        <v>19</v>
      </c>
      <c r="F74" s="247">
        <v>134.4</v>
      </c>
      <c r="G74" s="35"/>
      <c r="H74" s="40"/>
    </row>
    <row r="75" spans="1:8" s="2" customFormat="1" ht="16.8" customHeight="1">
      <c r="A75" s="35"/>
      <c r="B75" s="40"/>
      <c r="C75" s="248" t="s">
        <v>149</v>
      </c>
      <c r="D75" s="248" t="s">
        <v>242</v>
      </c>
      <c r="E75" s="18" t="s">
        <v>19</v>
      </c>
      <c r="F75" s="249">
        <v>134.4</v>
      </c>
      <c r="G75" s="35"/>
      <c r="H75" s="40"/>
    </row>
    <row r="76" spans="1:8" s="2" customFormat="1" ht="16.8" customHeight="1">
      <c r="A76" s="35"/>
      <c r="B76" s="40"/>
      <c r="C76" s="250" t="s">
        <v>3351</v>
      </c>
      <c r="D76" s="35"/>
      <c r="E76" s="35"/>
      <c r="F76" s="35"/>
      <c r="G76" s="35"/>
      <c r="H76" s="40"/>
    </row>
    <row r="77" spans="1:8" s="2" customFormat="1" ht="16.8" customHeight="1">
      <c r="A77" s="35"/>
      <c r="B77" s="40"/>
      <c r="C77" s="248" t="s">
        <v>236</v>
      </c>
      <c r="D77" s="248" t="s">
        <v>237</v>
      </c>
      <c r="E77" s="18" t="s">
        <v>238</v>
      </c>
      <c r="F77" s="249">
        <v>134.4</v>
      </c>
      <c r="G77" s="35"/>
      <c r="H77" s="40"/>
    </row>
    <row r="78" spans="1:8" s="2" customFormat="1" ht="20.399999999999999">
      <c r="A78" s="35"/>
      <c r="B78" s="40"/>
      <c r="C78" s="248" t="s">
        <v>314</v>
      </c>
      <c r="D78" s="248" t="s">
        <v>315</v>
      </c>
      <c r="E78" s="18" t="s">
        <v>238</v>
      </c>
      <c r="F78" s="249">
        <v>1271.0999999999999</v>
      </c>
      <c r="G78" s="35"/>
      <c r="H78" s="40"/>
    </row>
    <row r="79" spans="1:8" s="2" customFormat="1" ht="16.8" customHeight="1">
      <c r="A79" s="35"/>
      <c r="B79" s="40"/>
      <c r="C79" s="248" t="s">
        <v>342</v>
      </c>
      <c r="D79" s="248" t="s">
        <v>343</v>
      </c>
      <c r="E79" s="18" t="s">
        <v>238</v>
      </c>
      <c r="F79" s="249">
        <v>1248.0419999999999</v>
      </c>
      <c r="G79" s="35"/>
      <c r="H79" s="40"/>
    </row>
    <row r="80" spans="1:8" s="2" customFormat="1" ht="16.8" customHeight="1">
      <c r="A80" s="35"/>
      <c r="B80" s="40"/>
      <c r="C80" s="244" t="s">
        <v>3361</v>
      </c>
      <c r="D80" s="245" t="s">
        <v>147</v>
      </c>
      <c r="E80" s="246" t="s">
        <v>19</v>
      </c>
      <c r="F80" s="247">
        <v>242.76</v>
      </c>
      <c r="G80" s="35"/>
      <c r="H80" s="40"/>
    </row>
    <row r="81" spans="1:8" s="2" customFormat="1" ht="16.8" customHeight="1">
      <c r="A81" s="35"/>
      <c r="B81" s="40"/>
      <c r="C81" s="244" t="s">
        <v>151</v>
      </c>
      <c r="D81" s="245" t="s">
        <v>147</v>
      </c>
      <c r="E81" s="246" t="s">
        <v>19</v>
      </c>
      <c r="F81" s="247">
        <v>17.5</v>
      </c>
      <c r="G81" s="35"/>
      <c r="H81" s="40"/>
    </row>
    <row r="82" spans="1:8" s="2" customFormat="1" ht="16.8" customHeight="1">
      <c r="A82" s="35"/>
      <c r="B82" s="40"/>
      <c r="C82" s="248" t="s">
        <v>151</v>
      </c>
      <c r="D82" s="248" t="s">
        <v>262</v>
      </c>
      <c r="E82" s="18" t="s">
        <v>19</v>
      </c>
      <c r="F82" s="249">
        <v>17.5</v>
      </c>
      <c r="G82" s="35"/>
      <c r="H82" s="40"/>
    </row>
    <row r="83" spans="1:8" s="2" customFormat="1" ht="16.8" customHeight="1">
      <c r="A83" s="35"/>
      <c r="B83" s="40"/>
      <c r="C83" s="250" t="s">
        <v>3351</v>
      </c>
      <c r="D83" s="35"/>
      <c r="E83" s="35"/>
      <c r="F83" s="35"/>
      <c r="G83" s="35"/>
      <c r="H83" s="40"/>
    </row>
    <row r="84" spans="1:8" s="2" customFormat="1" ht="20.399999999999999">
      <c r="A84" s="35"/>
      <c r="B84" s="40"/>
      <c r="C84" s="248" t="s">
        <v>257</v>
      </c>
      <c r="D84" s="248" t="s">
        <v>258</v>
      </c>
      <c r="E84" s="18" t="s">
        <v>238</v>
      </c>
      <c r="F84" s="249">
        <v>17.5</v>
      </c>
      <c r="G84" s="35"/>
      <c r="H84" s="40"/>
    </row>
    <row r="85" spans="1:8" s="2" customFormat="1" ht="20.399999999999999">
      <c r="A85" s="35"/>
      <c r="B85" s="40"/>
      <c r="C85" s="248" t="s">
        <v>314</v>
      </c>
      <c r="D85" s="248" t="s">
        <v>315</v>
      </c>
      <c r="E85" s="18" t="s">
        <v>238</v>
      </c>
      <c r="F85" s="249">
        <v>1271.0999999999999</v>
      </c>
      <c r="G85" s="35"/>
      <c r="H85" s="40"/>
    </row>
    <row r="86" spans="1:8" s="2" customFormat="1" ht="16.8" customHeight="1">
      <c r="A86" s="35"/>
      <c r="B86" s="40"/>
      <c r="C86" s="248" t="s">
        <v>342</v>
      </c>
      <c r="D86" s="248" t="s">
        <v>343</v>
      </c>
      <c r="E86" s="18" t="s">
        <v>238</v>
      </c>
      <c r="F86" s="249">
        <v>1248.0419999999999</v>
      </c>
      <c r="G86" s="35"/>
      <c r="H86" s="40"/>
    </row>
    <row r="87" spans="1:8" s="2" customFormat="1" ht="16.8" customHeight="1">
      <c r="A87" s="35"/>
      <c r="B87" s="40"/>
      <c r="C87" s="244" t="s">
        <v>3362</v>
      </c>
      <c r="D87" s="245" t="s">
        <v>147</v>
      </c>
      <c r="E87" s="246" t="s">
        <v>19</v>
      </c>
      <c r="F87" s="247">
        <v>218.12</v>
      </c>
      <c r="G87" s="35"/>
      <c r="H87" s="40"/>
    </row>
    <row r="88" spans="1:8" s="2" customFormat="1" ht="16.8" customHeight="1">
      <c r="A88" s="35"/>
      <c r="B88" s="40"/>
      <c r="C88" s="244" t="s">
        <v>153</v>
      </c>
      <c r="D88" s="245" t="s">
        <v>154</v>
      </c>
      <c r="E88" s="246" t="s">
        <v>19</v>
      </c>
      <c r="F88" s="247">
        <v>307.04500000000002</v>
      </c>
      <c r="G88" s="35"/>
      <c r="H88" s="40"/>
    </row>
    <row r="89" spans="1:8" s="2" customFormat="1" ht="16.8" customHeight="1">
      <c r="A89" s="35"/>
      <c r="B89" s="40"/>
      <c r="C89" s="248" t="s">
        <v>19</v>
      </c>
      <c r="D89" s="248" t="s">
        <v>3363</v>
      </c>
      <c r="E89" s="18" t="s">
        <v>19</v>
      </c>
      <c r="F89" s="249">
        <v>6.9</v>
      </c>
      <c r="G89" s="35"/>
      <c r="H89" s="40"/>
    </row>
    <row r="90" spans="1:8" s="2" customFormat="1" ht="16.8" customHeight="1">
      <c r="A90" s="35"/>
      <c r="B90" s="40"/>
      <c r="C90" s="248" t="s">
        <v>19</v>
      </c>
      <c r="D90" s="248" t="s">
        <v>3364</v>
      </c>
      <c r="E90" s="18" t="s">
        <v>19</v>
      </c>
      <c r="F90" s="249">
        <v>295.83999999999997</v>
      </c>
      <c r="G90" s="35"/>
      <c r="H90" s="40"/>
    </row>
    <row r="91" spans="1:8" s="2" customFormat="1" ht="16.8" customHeight="1">
      <c r="A91" s="35"/>
      <c r="B91" s="40"/>
      <c r="C91" s="248" t="s">
        <v>19</v>
      </c>
      <c r="D91" s="248" t="s">
        <v>3365</v>
      </c>
      <c r="E91" s="18" t="s">
        <v>19</v>
      </c>
      <c r="F91" s="249">
        <v>4.3049999999999997</v>
      </c>
      <c r="G91" s="35"/>
      <c r="H91" s="40"/>
    </row>
    <row r="92" spans="1:8" s="2" customFormat="1" ht="16.8" customHeight="1">
      <c r="A92" s="35"/>
      <c r="B92" s="40"/>
      <c r="C92" s="248" t="s">
        <v>153</v>
      </c>
      <c r="D92" s="248" t="s">
        <v>349</v>
      </c>
      <c r="E92" s="18" t="s">
        <v>19</v>
      </c>
      <c r="F92" s="249">
        <v>307.04500000000002</v>
      </c>
      <c r="G92" s="35"/>
      <c r="H92" s="40"/>
    </row>
    <row r="93" spans="1:8" s="2" customFormat="1" ht="16.8" customHeight="1">
      <c r="A93" s="35"/>
      <c r="B93" s="40"/>
      <c r="C93" s="250" t="s">
        <v>3351</v>
      </c>
      <c r="D93" s="35"/>
      <c r="E93" s="35"/>
      <c r="F93" s="35"/>
      <c r="G93" s="35"/>
      <c r="H93" s="40"/>
    </row>
    <row r="94" spans="1:8" s="2" customFormat="1" ht="16.8" customHeight="1">
      <c r="A94" s="35"/>
      <c r="B94" s="40"/>
      <c r="C94" s="248" t="s">
        <v>351</v>
      </c>
      <c r="D94" s="248" t="s">
        <v>352</v>
      </c>
      <c r="E94" s="18" t="s">
        <v>336</v>
      </c>
      <c r="F94" s="249">
        <v>306.69997414054001</v>
      </c>
      <c r="G94" s="35"/>
      <c r="H94" s="40"/>
    </row>
    <row r="95" spans="1:8" s="2" customFormat="1" ht="20.399999999999999">
      <c r="A95" s="35"/>
      <c r="B95" s="40"/>
      <c r="C95" s="248" t="s">
        <v>301</v>
      </c>
      <c r="D95" s="248" t="s">
        <v>302</v>
      </c>
      <c r="E95" s="18" t="s">
        <v>238</v>
      </c>
      <c r="F95" s="249">
        <v>940.99699999999996</v>
      </c>
      <c r="G95" s="35"/>
      <c r="H95" s="40"/>
    </row>
    <row r="96" spans="1:8" s="2" customFormat="1" ht="20.399999999999999">
      <c r="A96" s="35"/>
      <c r="B96" s="40"/>
      <c r="C96" s="248" t="s">
        <v>308</v>
      </c>
      <c r="D96" s="248" t="s">
        <v>309</v>
      </c>
      <c r="E96" s="18" t="s">
        <v>238</v>
      </c>
      <c r="F96" s="249">
        <v>940.99699999999996</v>
      </c>
      <c r="G96" s="35"/>
      <c r="H96" s="40"/>
    </row>
    <row r="97" spans="1:8" s="2" customFormat="1" ht="20.399999999999999">
      <c r="A97" s="35"/>
      <c r="B97" s="40"/>
      <c r="C97" s="248" t="s">
        <v>314</v>
      </c>
      <c r="D97" s="248" t="s">
        <v>315</v>
      </c>
      <c r="E97" s="18" t="s">
        <v>238</v>
      </c>
      <c r="F97" s="249">
        <v>1271.0999999999999</v>
      </c>
      <c r="G97" s="35"/>
      <c r="H97" s="40"/>
    </row>
    <row r="98" spans="1:8" s="2" customFormat="1" ht="16.8" customHeight="1">
      <c r="A98" s="35"/>
      <c r="B98" s="40"/>
      <c r="C98" s="248" t="s">
        <v>327</v>
      </c>
      <c r="D98" s="248" t="s">
        <v>328</v>
      </c>
      <c r="E98" s="18" t="s">
        <v>238</v>
      </c>
      <c r="F98" s="249">
        <v>940.99699999999996</v>
      </c>
      <c r="G98" s="35"/>
      <c r="H98" s="40"/>
    </row>
    <row r="99" spans="1:8" s="2" customFormat="1" ht="16.8" customHeight="1">
      <c r="A99" s="35"/>
      <c r="B99" s="40"/>
      <c r="C99" s="244" t="s">
        <v>156</v>
      </c>
      <c r="D99" s="245" t="s">
        <v>156</v>
      </c>
      <c r="E99" s="246" t="s">
        <v>19</v>
      </c>
      <c r="F99" s="247">
        <v>1248.0419999999999</v>
      </c>
      <c r="G99" s="35"/>
      <c r="H99" s="40"/>
    </row>
    <row r="100" spans="1:8" s="2" customFormat="1" ht="16.8" customHeight="1">
      <c r="A100" s="35"/>
      <c r="B100" s="40"/>
      <c r="C100" s="248" t="s">
        <v>19</v>
      </c>
      <c r="D100" s="248" t="s">
        <v>347</v>
      </c>
      <c r="E100" s="18" t="s">
        <v>19</v>
      </c>
      <c r="F100" s="249">
        <v>1869.5239999999999</v>
      </c>
      <c r="G100" s="35"/>
      <c r="H100" s="40"/>
    </row>
    <row r="101" spans="1:8" s="2" customFormat="1" ht="16.8" customHeight="1">
      <c r="A101" s="35"/>
      <c r="B101" s="40"/>
      <c r="C101" s="248" t="s">
        <v>19</v>
      </c>
      <c r="D101" s="248" t="s">
        <v>348</v>
      </c>
      <c r="E101" s="18" t="s">
        <v>19</v>
      </c>
      <c r="F101" s="249">
        <v>-621.48199999999997</v>
      </c>
      <c r="G101" s="35"/>
      <c r="H101" s="40"/>
    </row>
    <row r="102" spans="1:8" s="2" customFormat="1" ht="16.8" customHeight="1">
      <c r="A102" s="35"/>
      <c r="B102" s="40"/>
      <c r="C102" s="248" t="s">
        <v>156</v>
      </c>
      <c r="D102" s="248" t="s">
        <v>349</v>
      </c>
      <c r="E102" s="18" t="s">
        <v>19</v>
      </c>
      <c r="F102" s="249">
        <v>1248.0419999999999</v>
      </c>
      <c r="G102" s="35"/>
      <c r="H102" s="40"/>
    </row>
    <row r="103" spans="1:8" s="2" customFormat="1" ht="16.8" customHeight="1">
      <c r="A103" s="35"/>
      <c r="B103" s="40"/>
      <c r="C103" s="250" t="s">
        <v>3351</v>
      </c>
      <c r="D103" s="35"/>
      <c r="E103" s="35"/>
      <c r="F103" s="35"/>
      <c r="G103" s="35"/>
      <c r="H103" s="40"/>
    </row>
    <row r="104" spans="1:8" s="2" customFormat="1" ht="16.8" customHeight="1">
      <c r="A104" s="35"/>
      <c r="B104" s="40"/>
      <c r="C104" s="248" t="s">
        <v>342</v>
      </c>
      <c r="D104" s="248" t="s">
        <v>343</v>
      </c>
      <c r="E104" s="18" t="s">
        <v>238</v>
      </c>
      <c r="F104" s="249">
        <v>1248.0419999999999</v>
      </c>
      <c r="G104" s="35"/>
      <c r="H104" s="40"/>
    </row>
    <row r="105" spans="1:8" s="2" customFormat="1" ht="20.399999999999999">
      <c r="A105" s="35"/>
      <c r="B105" s="40"/>
      <c r="C105" s="248" t="s">
        <v>301</v>
      </c>
      <c r="D105" s="248" t="s">
        <v>302</v>
      </c>
      <c r="E105" s="18" t="s">
        <v>238</v>
      </c>
      <c r="F105" s="249">
        <v>940.99699999999996</v>
      </c>
      <c r="G105" s="35"/>
      <c r="H105" s="40"/>
    </row>
    <row r="106" spans="1:8" s="2" customFormat="1" ht="20.399999999999999">
      <c r="A106" s="35"/>
      <c r="B106" s="40"/>
      <c r="C106" s="248" t="s">
        <v>308</v>
      </c>
      <c r="D106" s="248" t="s">
        <v>309</v>
      </c>
      <c r="E106" s="18" t="s">
        <v>238</v>
      </c>
      <c r="F106" s="249">
        <v>940.99699999999996</v>
      </c>
      <c r="G106" s="35"/>
      <c r="H106" s="40"/>
    </row>
    <row r="107" spans="1:8" s="2" customFormat="1" ht="20.399999999999999">
      <c r="A107" s="35"/>
      <c r="B107" s="40"/>
      <c r="C107" s="248" t="s">
        <v>314</v>
      </c>
      <c r="D107" s="248" t="s">
        <v>315</v>
      </c>
      <c r="E107" s="18" t="s">
        <v>238</v>
      </c>
      <c r="F107" s="249">
        <v>1271.0999999999999</v>
      </c>
      <c r="G107" s="35"/>
      <c r="H107" s="40"/>
    </row>
    <row r="108" spans="1:8" s="2" customFormat="1" ht="16.8" customHeight="1">
      <c r="A108" s="35"/>
      <c r="B108" s="40"/>
      <c r="C108" s="248" t="s">
        <v>327</v>
      </c>
      <c r="D108" s="248" t="s">
        <v>328</v>
      </c>
      <c r="E108" s="18" t="s">
        <v>238</v>
      </c>
      <c r="F108" s="249">
        <v>940.99699999999996</v>
      </c>
      <c r="G108" s="35"/>
      <c r="H108" s="40"/>
    </row>
    <row r="109" spans="1:8" s="2" customFormat="1" ht="16.8" customHeight="1">
      <c r="A109" s="35"/>
      <c r="B109" s="40"/>
      <c r="C109" s="244" t="s">
        <v>3366</v>
      </c>
      <c r="D109" s="245" t="s">
        <v>156</v>
      </c>
      <c r="E109" s="246" t="s">
        <v>19</v>
      </c>
      <c r="F109" s="247">
        <v>666.11500000000001</v>
      </c>
      <c r="G109" s="35"/>
      <c r="H109" s="40"/>
    </row>
    <row r="110" spans="1:8" s="2" customFormat="1" ht="26.4" customHeight="1">
      <c r="A110" s="35"/>
      <c r="B110" s="40"/>
      <c r="C110" s="243" t="s">
        <v>87</v>
      </c>
      <c r="D110" s="243" t="s">
        <v>88</v>
      </c>
      <c r="E110" s="35"/>
      <c r="F110" s="35"/>
      <c r="G110" s="35"/>
      <c r="H110" s="40"/>
    </row>
    <row r="111" spans="1:8" s="2" customFormat="1" ht="16.8" customHeight="1">
      <c r="A111" s="35"/>
      <c r="B111" s="40"/>
      <c r="C111" s="244" t="s">
        <v>3367</v>
      </c>
      <c r="D111" s="245" t="s">
        <v>3368</v>
      </c>
      <c r="E111" s="246" t="s">
        <v>19</v>
      </c>
      <c r="F111" s="247">
        <v>4471.2</v>
      </c>
      <c r="G111" s="35"/>
      <c r="H111" s="40"/>
    </row>
    <row r="112" spans="1:8" s="2" customFormat="1" ht="16.8" customHeight="1">
      <c r="A112" s="35"/>
      <c r="B112" s="40"/>
      <c r="C112" s="244" t="s">
        <v>3369</v>
      </c>
      <c r="D112" s="245" t="s">
        <v>3368</v>
      </c>
      <c r="E112" s="246" t="s">
        <v>19</v>
      </c>
      <c r="F112" s="247">
        <v>4471.2</v>
      </c>
      <c r="G112" s="35"/>
      <c r="H112" s="40"/>
    </row>
    <row r="113" spans="1:8" s="2" customFormat="1" ht="16.8" customHeight="1">
      <c r="A113" s="35"/>
      <c r="B113" s="40"/>
      <c r="C113" s="244" t="s">
        <v>761</v>
      </c>
      <c r="D113" s="245" t="s">
        <v>3368</v>
      </c>
      <c r="E113" s="246" t="s">
        <v>19</v>
      </c>
      <c r="F113" s="247">
        <v>3425.7280000000001</v>
      </c>
      <c r="G113" s="35"/>
      <c r="H113" s="40"/>
    </row>
    <row r="114" spans="1:8" s="2" customFormat="1" ht="16.8" customHeight="1">
      <c r="A114" s="35"/>
      <c r="B114" s="40"/>
      <c r="C114" s="248" t="s">
        <v>761</v>
      </c>
      <c r="D114" s="248" t="s">
        <v>762</v>
      </c>
      <c r="E114" s="18" t="s">
        <v>19</v>
      </c>
      <c r="F114" s="249">
        <v>3425.7280000000001</v>
      </c>
      <c r="G114" s="35"/>
      <c r="H114" s="40"/>
    </row>
    <row r="115" spans="1:8" s="2" customFormat="1" ht="16.8" customHeight="1">
      <c r="A115" s="35"/>
      <c r="B115" s="40"/>
      <c r="C115" s="244" t="s">
        <v>3370</v>
      </c>
      <c r="D115" s="245" t="s">
        <v>3371</v>
      </c>
      <c r="E115" s="246" t="s">
        <v>19</v>
      </c>
      <c r="F115" s="247">
        <v>4471.2</v>
      </c>
      <c r="G115" s="35"/>
      <c r="H115" s="40"/>
    </row>
    <row r="116" spans="1:8" s="2" customFormat="1" ht="16.8" customHeight="1">
      <c r="A116" s="35"/>
      <c r="B116" s="40"/>
      <c r="C116" s="244" t="s">
        <v>3372</v>
      </c>
      <c r="D116" s="245" t="s">
        <v>3373</v>
      </c>
      <c r="E116" s="246" t="s">
        <v>19</v>
      </c>
      <c r="F116" s="247">
        <v>4471.2</v>
      </c>
      <c r="G116" s="35"/>
      <c r="H116" s="40"/>
    </row>
    <row r="117" spans="1:8" s="2" customFormat="1" ht="26.4" customHeight="1">
      <c r="A117" s="35"/>
      <c r="B117" s="40"/>
      <c r="C117" s="243" t="s">
        <v>91</v>
      </c>
      <c r="D117" s="243" t="s">
        <v>92</v>
      </c>
      <c r="E117" s="35"/>
      <c r="F117" s="35"/>
      <c r="G117" s="35"/>
      <c r="H117" s="40"/>
    </row>
    <row r="118" spans="1:8" s="2" customFormat="1" ht="16.8" customHeight="1">
      <c r="A118" s="35"/>
      <c r="B118" s="40"/>
      <c r="C118" s="244" t="s">
        <v>834</v>
      </c>
      <c r="D118" s="245" t="s">
        <v>835</v>
      </c>
      <c r="E118" s="246" t="s">
        <v>19</v>
      </c>
      <c r="F118" s="247">
        <v>701.5</v>
      </c>
      <c r="G118" s="35"/>
      <c r="H118" s="40"/>
    </row>
    <row r="119" spans="1:8" s="2" customFormat="1" ht="16.8" customHeight="1">
      <c r="A119" s="35"/>
      <c r="B119" s="40"/>
      <c r="C119" s="248" t="s">
        <v>834</v>
      </c>
      <c r="D119" s="248" t="s">
        <v>978</v>
      </c>
      <c r="E119" s="18" t="s">
        <v>19</v>
      </c>
      <c r="F119" s="249">
        <v>701.5</v>
      </c>
      <c r="G119" s="35"/>
      <c r="H119" s="40"/>
    </row>
    <row r="120" spans="1:8" s="2" customFormat="1" ht="16.8" customHeight="1">
      <c r="A120" s="35"/>
      <c r="B120" s="40"/>
      <c r="C120" s="250" t="s">
        <v>3351</v>
      </c>
      <c r="D120" s="35"/>
      <c r="E120" s="35"/>
      <c r="F120" s="35"/>
      <c r="G120" s="35"/>
      <c r="H120" s="40"/>
    </row>
    <row r="121" spans="1:8" s="2" customFormat="1" ht="20.399999999999999">
      <c r="A121" s="35"/>
      <c r="B121" s="40"/>
      <c r="C121" s="248" t="s">
        <v>973</v>
      </c>
      <c r="D121" s="248" t="s">
        <v>974</v>
      </c>
      <c r="E121" s="18" t="s">
        <v>210</v>
      </c>
      <c r="F121" s="249">
        <v>701.5</v>
      </c>
      <c r="G121" s="35"/>
      <c r="H121" s="40"/>
    </row>
    <row r="122" spans="1:8" s="2" customFormat="1" ht="16.8" customHeight="1">
      <c r="A122" s="35"/>
      <c r="B122" s="40"/>
      <c r="C122" s="248" t="s">
        <v>362</v>
      </c>
      <c r="D122" s="248" t="s">
        <v>363</v>
      </c>
      <c r="E122" s="18" t="s">
        <v>238</v>
      </c>
      <c r="F122" s="249">
        <v>441.69200000000001</v>
      </c>
      <c r="G122" s="35"/>
      <c r="H122" s="40"/>
    </row>
    <row r="123" spans="1:8" s="2" customFormat="1" ht="16.8" customHeight="1">
      <c r="A123" s="35"/>
      <c r="B123" s="40"/>
      <c r="C123" s="248" t="s">
        <v>1294</v>
      </c>
      <c r="D123" s="248" t="s">
        <v>1295</v>
      </c>
      <c r="E123" s="18" t="s">
        <v>210</v>
      </c>
      <c r="F123" s="249">
        <v>2498</v>
      </c>
      <c r="G123" s="35"/>
      <c r="H123" s="40"/>
    </row>
    <row r="124" spans="1:8" s="2" customFormat="1" ht="16.8" customHeight="1">
      <c r="A124" s="35"/>
      <c r="B124" s="40"/>
      <c r="C124" s="248" t="s">
        <v>979</v>
      </c>
      <c r="D124" s="248" t="s">
        <v>980</v>
      </c>
      <c r="E124" s="18" t="s">
        <v>210</v>
      </c>
      <c r="F124" s="249">
        <v>806.72500000000002</v>
      </c>
      <c r="G124" s="35"/>
      <c r="H124" s="40"/>
    </row>
    <row r="125" spans="1:8" s="2" customFormat="1" ht="20.399999999999999">
      <c r="A125" s="35"/>
      <c r="B125" s="40"/>
      <c r="C125" s="248" t="s">
        <v>983</v>
      </c>
      <c r="D125" s="248" t="s">
        <v>984</v>
      </c>
      <c r="E125" s="18" t="s">
        <v>210</v>
      </c>
      <c r="F125" s="249">
        <v>701.5</v>
      </c>
      <c r="G125" s="35"/>
      <c r="H125" s="40"/>
    </row>
    <row r="126" spans="1:8" s="2" customFormat="1" ht="16.8" customHeight="1">
      <c r="A126" s="35"/>
      <c r="B126" s="40"/>
      <c r="C126" s="244" t="s">
        <v>3374</v>
      </c>
      <c r="D126" s="245" t="s">
        <v>835</v>
      </c>
      <c r="E126" s="246" t="s">
        <v>19</v>
      </c>
      <c r="F126" s="247">
        <v>733</v>
      </c>
      <c r="G126" s="35"/>
      <c r="H126" s="40"/>
    </row>
    <row r="127" spans="1:8" s="2" customFormat="1" ht="16.8" customHeight="1">
      <c r="A127" s="35"/>
      <c r="B127" s="40"/>
      <c r="C127" s="244" t="s">
        <v>3375</v>
      </c>
      <c r="D127" s="245" t="s">
        <v>835</v>
      </c>
      <c r="E127" s="246" t="s">
        <v>19</v>
      </c>
      <c r="F127" s="247">
        <v>24</v>
      </c>
      <c r="G127" s="35"/>
      <c r="H127" s="40"/>
    </row>
    <row r="128" spans="1:8" s="2" customFormat="1" ht="16.8" customHeight="1">
      <c r="A128" s="35"/>
      <c r="B128" s="40"/>
      <c r="C128" s="244" t="s">
        <v>837</v>
      </c>
      <c r="D128" s="245" t="s">
        <v>125</v>
      </c>
      <c r="E128" s="246" t="s">
        <v>19</v>
      </c>
      <c r="F128" s="247">
        <v>115.096</v>
      </c>
      <c r="G128" s="35"/>
      <c r="H128" s="40"/>
    </row>
    <row r="129" spans="1:8" s="2" customFormat="1" ht="16.8" customHeight="1">
      <c r="A129" s="35"/>
      <c r="B129" s="40"/>
      <c r="C129" s="248" t="s">
        <v>19</v>
      </c>
      <c r="D129" s="248" t="s">
        <v>950</v>
      </c>
      <c r="E129" s="18" t="s">
        <v>19</v>
      </c>
      <c r="F129" s="249">
        <v>86.974999999999994</v>
      </c>
      <c r="G129" s="35"/>
      <c r="H129" s="40"/>
    </row>
    <row r="130" spans="1:8" s="2" customFormat="1" ht="16.8" customHeight="1">
      <c r="A130" s="35"/>
      <c r="B130" s="40"/>
      <c r="C130" s="248" t="s">
        <v>19</v>
      </c>
      <c r="D130" s="248" t="s">
        <v>951</v>
      </c>
      <c r="E130" s="18" t="s">
        <v>19</v>
      </c>
      <c r="F130" s="249">
        <v>5.7850000000000001</v>
      </c>
      <c r="G130" s="35"/>
      <c r="H130" s="40"/>
    </row>
    <row r="131" spans="1:8" s="2" customFormat="1" ht="16.8" customHeight="1">
      <c r="A131" s="35"/>
      <c r="B131" s="40"/>
      <c r="C131" s="248" t="s">
        <v>19</v>
      </c>
      <c r="D131" s="248" t="s">
        <v>952</v>
      </c>
      <c r="E131" s="18" t="s">
        <v>19</v>
      </c>
      <c r="F131" s="249">
        <v>22.335999999999999</v>
      </c>
      <c r="G131" s="35"/>
      <c r="H131" s="40"/>
    </row>
    <row r="132" spans="1:8" s="2" customFormat="1" ht="16.8" customHeight="1">
      <c r="A132" s="35"/>
      <c r="B132" s="40"/>
      <c r="C132" s="248" t="s">
        <v>837</v>
      </c>
      <c r="D132" s="248" t="s">
        <v>349</v>
      </c>
      <c r="E132" s="18" t="s">
        <v>19</v>
      </c>
      <c r="F132" s="249">
        <v>115.096</v>
      </c>
      <c r="G132" s="35"/>
      <c r="H132" s="40"/>
    </row>
    <row r="133" spans="1:8" s="2" customFormat="1" ht="16.8" customHeight="1">
      <c r="A133" s="35"/>
      <c r="B133" s="40"/>
      <c r="C133" s="250" t="s">
        <v>3351</v>
      </c>
      <c r="D133" s="35"/>
      <c r="E133" s="35"/>
      <c r="F133" s="35"/>
      <c r="G133" s="35"/>
      <c r="H133" s="40"/>
    </row>
    <row r="134" spans="1:8" s="2" customFormat="1" ht="16.8" customHeight="1">
      <c r="A134" s="35"/>
      <c r="B134" s="40"/>
      <c r="C134" s="248" t="s">
        <v>401</v>
      </c>
      <c r="D134" s="248" t="s">
        <v>402</v>
      </c>
      <c r="E134" s="18" t="s">
        <v>238</v>
      </c>
      <c r="F134" s="249">
        <v>115.096</v>
      </c>
      <c r="G134" s="35"/>
      <c r="H134" s="40"/>
    </row>
    <row r="135" spans="1:8" s="2" customFormat="1" ht="16.8" customHeight="1">
      <c r="A135" s="35"/>
      <c r="B135" s="40"/>
      <c r="C135" s="248" t="s">
        <v>342</v>
      </c>
      <c r="D135" s="248" t="s">
        <v>343</v>
      </c>
      <c r="E135" s="18" t="s">
        <v>238</v>
      </c>
      <c r="F135" s="249">
        <v>380.71199999999999</v>
      </c>
      <c r="G135" s="35"/>
      <c r="H135" s="40"/>
    </row>
    <row r="136" spans="1:8" s="2" customFormat="1" ht="16.8" customHeight="1">
      <c r="A136" s="35"/>
      <c r="B136" s="40"/>
      <c r="C136" s="244" t="s">
        <v>124</v>
      </c>
      <c r="D136" s="245" t="s">
        <v>125</v>
      </c>
      <c r="E136" s="246" t="s">
        <v>19</v>
      </c>
      <c r="F136" s="247">
        <v>123.965</v>
      </c>
      <c r="G136" s="35"/>
      <c r="H136" s="40"/>
    </row>
    <row r="137" spans="1:8" s="2" customFormat="1" ht="16.8" customHeight="1">
      <c r="A137" s="35"/>
      <c r="B137" s="40"/>
      <c r="C137" s="244" t="s">
        <v>127</v>
      </c>
      <c r="D137" s="245" t="s">
        <v>128</v>
      </c>
      <c r="E137" s="246" t="s">
        <v>19</v>
      </c>
      <c r="F137" s="247">
        <v>0.71299999999999997</v>
      </c>
      <c r="G137" s="35"/>
      <c r="H137" s="40"/>
    </row>
    <row r="138" spans="1:8" s="2" customFormat="1" ht="16.8" customHeight="1">
      <c r="A138" s="35"/>
      <c r="B138" s="40"/>
      <c r="C138" s="248" t="s">
        <v>127</v>
      </c>
      <c r="D138" s="248" t="s">
        <v>3376</v>
      </c>
      <c r="E138" s="18" t="s">
        <v>19</v>
      </c>
      <c r="F138" s="249">
        <v>0.71299999999999997</v>
      </c>
      <c r="G138" s="35"/>
      <c r="H138" s="40"/>
    </row>
    <row r="139" spans="1:8" s="2" customFormat="1" ht="16.8" customHeight="1">
      <c r="A139" s="35"/>
      <c r="B139" s="40"/>
      <c r="C139" s="250" t="s">
        <v>3351</v>
      </c>
      <c r="D139" s="35"/>
      <c r="E139" s="35"/>
      <c r="F139" s="35"/>
      <c r="G139" s="35"/>
      <c r="H139" s="40"/>
    </row>
    <row r="140" spans="1:8" s="2" customFormat="1" ht="16.8" customHeight="1">
      <c r="A140" s="35"/>
      <c r="B140" s="40"/>
      <c r="C140" s="248" t="s">
        <v>356</v>
      </c>
      <c r="D140" s="248" t="s">
        <v>357</v>
      </c>
      <c r="E140" s="18" t="s">
        <v>238</v>
      </c>
      <c r="F140" s="249">
        <v>0.35548033578708799</v>
      </c>
      <c r="G140" s="35"/>
      <c r="H140" s="40"/>
    </row>
    <row r="141" spans="1:8" s="2" customFormat="1" ht="16.8" customHeight="1">
      <c r="A141" s="35"/>
      <c r="B141" s="40"/>
      <c r="C141" s="248" t="s">
        <v>342</v>
      </c>
      <c r="D141" s="248" t="s">
        <v>343</v>
      </c>
      <c r="E141" s="18" t="s">
        <v>238</v>
      </c>
      <c r="F141" s="249">
        <v>380.71199999999999</v>
      </c>
      <c r="G141" s="35"/>
      <c r="H141" s="40"/>
    </row>
    <row r="142" spans="1:8" s="2" customFormat="1" ht="16.8" customHeight="1">
      <c r="A142" s="35"/>
      <c r="B142" s="40"/>
      <c r="C142" s="248" t="s">
        <v>369</v>
      </c>
      <c r="D142" s="248" t="s">
        <v>370</v>
      </c>
      <c r="E142" s="18" t="s">
        <v>336</v>
      </c>
      <c r="F142" s="249">
        <v>884.81</v>
      </c>
      <c r="G142" s="35"/>
      <c r="H142" s="40"/>
    </row>
    <row r="143" spans="1:8" s="2" customFormat="1" ht="16.8" customHeight="1">
      <c r="A143" s="35"/>
      <c r="B143" s="40"/>
      <c r="C143" s="244" t="s">
        <v>3354</v>
      </c>
      <c r="D143" s="245" t="s">
        <v>128</v>
      </c>
      <c r="E143" s="246" t="s">
        <v>19</v>
      </c>
      <c r="F143" s="247">
        <v>1.2490000000000001</v>
      </c>
      <c r="G143" s="35"/>
      <c r="H143" s="40"/>
    </row>
    <row r="144" spans="1:8" s="2" customFormat="1" ht="16.8" customHeight="1">
      <c r="A144" s="35"/>
      <c r="B144" s="40"/>
      <c r="C144" s="244" t="s">
        <v>3355</v>
      </c>
      <c r="D144" s="245" t="s">
        <v>128</v>
      </c>
      <c r="E144" s="246" t="s">
        <v>19</v>
      </c>
      <c r="F144" s="247">
        <v>490.18700000000001</v>
      </c>
      <c r="G144" s="35"/>
      <c r="H144" s="40"/>
    </row>
    <row r="145" spans="1:8" s="2" customFormat="1" ht="16.8" customHeight="1">
      <c r="A145" s="35"/>
      <c r="B145" s="40"/>
      <c r="C145" s="244" t="s">
        <v>840</v>
      </c>
      <c r="D145" s="245" t="s">
        <v>841</v>
      </c>
      <c r="E145" s="246" t="s">
        <v>19</v>
      </c>
      <c r="F145" s="247">
        <v>441.69200000000001</v>
      </c>
      <c r="G145" s="35"/>
      <c r="H145" s="40"/>
    </row>
    <row r="146" spans="1:8" s="2" customFormat="1" ht="16.8" customHeight="1">
      <c r="A146" s="35"/>
      <c r="B146" s="40"/>
      <c r="C146" s="248" t="s">
        <v>19</v>
      </c>
      <c r="D146" s="248" t="s">
        <v>926</v>
      </c>
      <c r="E146" s="18" t="s">
        <v>19</v>
      </c>
      <c r="F146" s="249">
        <v>345.726</v>
      </c>
      <c r="G146" s="35"/>
      <c r="H146" s="40"/>
    </row>
    <row r="147" spans="1:8" s="2" customFormat="1" ht="16.8" customHeight="1">
      <c r="A147" s="35"/>
      <c r="B147" s="40"/>
      <c r="C147" s="248" t="s">
        <v>19</v>
      </c>
      <c r="D147" s="248" t="s">
        <v>927</v>
      </c>
      <c r="E147" s="18" t="s">
        <v>19</v>
      </c>
      <c r="F147" s="249">
        <v>22.896000000000001</v>
      </c>
      <c r="G147" s="35"/>
      <c r="H147" s="40"/>
    </row>
    <row r="148" spans="1:8" s="2" customFormat="1" ht="16.8" customHeight="1">
      <c r="A148" s="35"/>
      <c r="B148" s="40"/>
      <c r="C148" s="248" t="s">
        <v>19</v>
      </c>
      <c r="D148" s="248" t="s">
        <v>928</v>
      </c>
      <c r="E148" s="18" t="s">
        <v>19</v>
      </c>
      <c r="F148" s="249">
        <v>83.76</v>
      </c>
      <c r="G148" s="35"/>
      <c r="H148" s="40"/>
    </row>
    <row r="149" spans="1:8" s="2" customFormat="1" ht="16.8" customHeight="1">
      <c r="A149" s="35"/>
      <c r="B149" s="40"/>
      <c r="C149" s="248" t="s">
        <v>19</v>
      </c>
      <c r="D149" s="248" t="s">
        <v>19</v>
      </c>
      <c r="E149" s="18" t="s">
        <v>19</v>
      </c>
      <c r="F149" s="249">
        <v>0</v>
      </c>
      <c r="G149" s="35"/>
      <c r="H149" s="40"/>
    </row>
    <row r="150" spans="1:8" s="2" customFormat="1" ht="16.8" customHeight="1">
      <c r="A150" s="35"/>
      <c r="B150" s="40"/>
      <c r="C150" s="248" t="s">
        <v>19</v>
      </c>
      <c r="D150" s="248" t="s">
        <v>929</v>
      </c>
      <c r="E150" s="18" t="s">
        <v>19</v>
      </c>
      <c r="F150" s="249">
        <v>-7.694</v>
      </c>
      <c r="G150" s="35"/>
      <c r="H150" s="40"/>
    </row>
    <row r="151" spans="1:8" s="2" customFormat="1" ht="16.8" customHeight="1">
      <c r="A151" s="35"/>
      <c r="B151" s="40"/>
      <c r="C151" s="248" t="s">
        <v>19</v>
      </c>
      <c r="D151" s="248" t="s">
        <v>930</v>
      </c>
      <c r="E151" s="18" t="s">
        <v>19</v>
      </c>
      <c r="F151" s="249">
        <v>-2.996</v>
      </c>
      <c r="G151" s="35"/>
      <c r="H151" s="40"/>
    </row>
    <row r="152" spans="1:8" s="2" customFormat="1" ht="16.8" customHeight="1">
      <c r="A152" s="35"/>
      <c r="B152" s="40"/>
      <c r="C152" s="248" t="s">
        <v>840</v>
      </c>
      <c r="D152" s="248" t="s">
        <v>349</v>
      </c>
      <c r="E152" s="18" t="s">
        <v>19</v>
      </c>
      <c r="F152" s="249">
        <v>441.69200000000001</v>
      </c>
      <c r="G152" s="35"/>
      <c r="H152" s="40"/>
    </row>
    <row r="153" spans="1:8" s="2" customFormat="1" ht="16.8" customHeight="1">
      <c r="A153" s="35"/>
      <c r="B153" s="40"/>
      <c r="C153" s="250" t="s">
        <v>3351</v>
      </c>
      <c r="D153" s="35"/>
      <c r="E153" s="35"/>
      <c r="F153" s="35"/>
      <c r="G153" s="35"/>
      <c r="H153" s="40"/>
    </row>
    <row r="154" spans="1:8" s="2" customFormat="1" ht="16.8" customHeight="1">
      <c r="A154" s="35"/>
      <c r="B154" s="40"/>
      <c r="C154" s="248" t="s">
        <v>362</v>
      </c>
      <c r="D154" s="248" t="s">
        <v>363</v>
      </c>
      <c r="E154" s="18" t="s">
        <v>238</v>
      </c>
      <c r="F154" s="249">
        <v>441.69200000000001</v>
      </c>
      <c r="G154" s="35"/>
      <c r="H154" s="40"/>
    </row>
    <row r="155" spans="1:8" s="2" customFormat="1" ht="16.8" customHeight="1">
      <c r="A155" s="35"/>
      <c r="B155" s="40"/>
      <c r="C155" s="248" t="s">
        <v>342</v>
      </c>
      <c r="D155" s="248" t="s">
        <v>343</v>
      </c>
      <c r="E155" s="18" t="s">
        <v>238</v>
      </c>
      <c r="F155" s="249">
        <v>380.71199999999999</v>
      </c>
      <c r="G155" s="35"/>
      <c r="H155" s="40"/>
    </row>
    <row r="156" spans="1:8" s="2" customFormat="1" ht="16.8" customHeight="1">
      <c r="A156" s="35"/>
      <c r="B156" s="40"/>
      <c r="C156" s="248" t="s">
        <v>369</v>
      </c>
      <c r="D156" s="248" t="s">
        <v>370</v>
      </c>
      <c r="E156" s="18" t="s">
        <v>336</v>
      </c>
      <c r="F156" s="249">
        <v>884.81</v>
      </c>
      <c r="G156" s="35"/>
      <c r="H156" s="40"/>
    </row>
    <row r="157" spans="1:8" s="2" customFormat="1" ht="16.8" customHeight="1">
      <c r="A157" s="35"/>
      <c r="B157" s="40"/>
      <c r="C157" s="244" t="s">
        <v>133</v>
      </c>
      <c r="D157" s="245" t="s">
        <v>133</v>
      </c>
      <c r="E157" s="246" t="s">
        <v>19</v>
      </c>
      <c r="F157" s="247">
        <v>853.01599999999996</v>
      </c>
      <c r="G157" s="35"/>
      <c r="H157" s="40"/>
    </row>
    <row r="158" spans="1:8" s="2" customFormat="1" ht="16.8" customHeight="1">
      <c r="A158" s="35"/>
      <c r="B158" s="40"/>
      <c r="C158" s="248" t="s">
        <v>133</v>
      </c>
      <c r="D158" s="248" t="s">
        <v>911</v>
      </c>
      <c r="E158" s="18" t="s">
        <v>19</v>
      </c>
      <c r="F158" s="249">
        <v>853.01599999999996</v>
      </c>
      <c r="G158" s="35"/>
      <c r="H158" s="40"/>
    </row>
    <row r="159" spans="1:8" s="2" customFormat="1" ht="16.8" customHeight="1">
      <c r="A159" s="35"/>
      <c r="B159" s="40"/>
      <c r="C159" s="250" t="s">
        <v>3351</v>
      </c>
      <c r="D159" s="35"/>
      <c r="E159" s="35"/>
      <c r="F159" s="35"/>
      <c r="G159" s="35"/>
      <c r="H159" s="40"/>
    </row>
    <row r="160" spans="1:8" s="2" customFormat="1" ht="20.399999999999999">
      <c r="A160" s="35"/>
      <c r="B160" s="40"/>
      <c r="C160" s="248" t="s">
        <v>314</v>
      </c>
      <c r="D160" s="248" t="s">
        <v>315</v>
      </c>
      <c r="E160" s="18" t="s">
        <v>238</v>
      </c>
      <c r="F160" s="249">
        <v>853.01599999999996</v>
      </c>
      <c r="G160" s="35"/>
      <c r="H160" s="40"/>
    </row>
    <row r="161" spans="1:8" s="2" customFormat="1" ht="20.399999999999999">
      <c r="A161" s="35"/>
      <c r="B161" s="40"/>
      <c r="C161" s="248" t="s">
        <v>321</v>
      </c>
      <c r="D161" s="248" t="s">
        <v>322</v>
      </c>
      <c r="E161" s="18" t="s">
        <v>238</v>
      </c>
      <c r="F161" s="249">
        <v>8530.16</v>
      </c>
      <c r="G161" s="35"/>
      <c r="H161" s="40"/>
    </row>
    <row r="162" spans="1:8" s="2" customFormat="1" ht="20.399999999999999">
      <c r="A162" s="35"/>
      <c r="B162" s="40"/>
      <c r="C162" s="248" t="s">
        <v>334</v>
      </c>
      <c r="D162" s="248" t="s">
        <v>335</v>
      </c>
      <c r="E162" s="18" t="s">
        <v>336</v>
      </c>
      <c r="F162" s="249">
        <v>1620.73</v>
      </c>
      <c r="G162" s="35"/>
      <c r="H162" s="40"/>
    </row>
    <row r="163" spans="1:8" s="2" customFormat="1" ht="16.8" customHeight="1">
      <c r="A163" s="35"/>
      <c r="B163" s="40"/>
      <c r="C163" s="244" t="s">
        <v>844</v>
      </c>
      <c r="D163" s="245" t="s">
        <v>845</v>
      </c>
      <c r="E163" s="246" t="s">
        <v>19</v>
      </c>
      <c r="F163" s="247">
        <v>1796.5</v>
      </c>
      <c r="G163" s="35"/>
      <c r="H163" s="40"/>
    </row>
    <row r="164" spans="1:8" s="2" customFormat="1" ht="16.8" customHeight="1">
      <c r="A164" s="35"/>
      <c r="B164" s="40"/>
      <c r="C164" s="248" t="s">
        <v>844</v>
      </c>
      <c r="D164" s="248" t="s">
        <v>1236</v>
      </c>
      <c r="E164" s="18" t="s">
        <v>19</v>
      </c>
      <c r="F164" s="249">
        <v>1796.5</v>
      </c>
      <c r="G164" s="35"/>
      <c r="H164" s="40"/>
    </row>
    <row r="165" spans="1:8" s="2" customFormat="1" ht="16.8" customHeight="1">
      <c r="A165" s="35"/>
      <c r="B165" s="40"/>
      <c r="C165" s="250" t="s">
        <v>3351</v>
      </c>
      <c r="D165" s="35"/>
      <c r="E165" s="35"/>
      <c r="F165" s="35"/>
      <c r="G165" s="35"/>
      <c r="H165" s="40"/>
    </row>
    <row r="166" spans="1:8" s="2" customFormat="1" ht="16.8" customHeight="1">
      <c r="A166" s="35"/>
      <c r="B166" s="40"/>
      <c r="C166" s="248" t="s">
        <v>1232</v>
      </c>
      <c r="D166" s="248" t="s">
        <v>1233</v>
      </c>
      <c r="E166" s="18" t="s">
        <v>210</v>
      </c>
      <c r="F166" s="249">
        <v>1796.5</v>
      </c>
      <c r="G166" s="35"/>
      <c r="H166" s="40"/>
    </row>
    <row r="167" spans="1:8" s="2" customFormat="1" ht="16.8" customHeight="1">
      <c r="A167" s="35"/>
      <c r="B167" s="40"/>
      <c r="C167" s="248" t="s">
        <v>362</v>
      </c>
      <c r="D167" s="248" t="s">
        <v>363</v>
      </c>
      <c r="E167" s="18" t="s">
        <v>238</v>
      </c>
      <c r="F167" s="249">
        <v>441.69200000000001</v>
      </c>
      <c r="G167" s="35"/>
      <c r="H167" s="40"/>
    </row>
    <row r="168" spans="1:8" s="2" customFormat="1" ht="16.8" customHeight="1">
      <c r="A168" s="35"/>
      <c r="B168" s="40"/>
      <c r="C168" s="248" t="s">
        <v>1228</v>
      </c>
      <c r="D168" s="248" t="s">
        <v>1229</v>
      </c>
      <c r="E168" s="18" t="s">
        <v>210</v>
      </c>
      <c r="F168" s="249">
        <v>1796.5</v>
      </c>
      <c r="G168" s="35"/>
      <c r="H168" s="40"/>
    </row>
    <row r="169" spans="1:8" s="2" customFormat="1" ht="20.399999999999999">
      <c r="A169" s="35"/>
      <c r="B169" s="40"/>
      <c r="C169" s="248" t="s">
        <v>1242</v>
      </c>
      <c r="D169" s="248" t="s">
        <v>1243</v>
      </c>
      <c r="E169" s="18" t="s">
        <v>210</v>
      </c>
      <c r="F169" s="249">
        <v>1796.5</v>
      </c>
      <c r="G169" s="35"/>
      <c r="H169" s="40"/>
    </row>
    <row r="170" spans="1:8" s="2" customFormat="1" ht="16.8" customHeight="1">
      <c r="A170" s="35"/>
      <c r="B170" s="40"/>
      <c r="C170" s="248" t="s">
        <v>1294</v>
      </c>
      <c r="D170" s="248" t="s">
        <v>1295</v>
      </c>
      <c r="E170" s="18" t="s">
        <v>210</v>
      </c>
      <c r="F170" s="249">
        <v>2498</v>
      </c>
      <c r="G170" s="35"/>
      <c r="H170" s="40"/>
    </row>
    <row r="171" spans="1:8" s="2" customFormat="1" ht="16.8" customHeight="1">
      <c r="A171" s="35"/>
      <c r="B171" s="40"/>
      <c r="C171" s="244" t="s">
        <v>847</v>
      </c>
      <c r="D171" s="245" t="s">
        <v>848</v>
      </c>
      <c r="E171" s="246" t="s">
        <v>19</v>
      </c>
      <c r="F171" s="247">
        <v>441.58499999999998</v>
      </c>
      <c r="G171" s="35"/>
      <c r="H171" s="40"/>
    </row>
    <row r="172" spans="1:8" s="2" customFormat="1" ht="16.8" customHeight="1">
      <c r="A172" s="35"/>
      <c r="B172" s="40"/>
      <c r="C172" s="248" t="s">
        <v>847</v>
      </c>
      <c r="D172" s="248" t="s">
        <v>877</v>
      </c>
      <c r="E172" s="18" t="s">
        <v>19</v>
      </c>
      <c r="F172" s="249">
        <v>441.58499999999998</v>
      </c>
      <c r="G172" s="35"/>
      <c r="H172" s="40"/>
    </row>
    <row r="173" spans="1:8" s="2" customFormat="1" ht="16.8" customHeight="1">
      <c r="A173" s="35"/>
      <c r="B173" s="40"/>
      <c r="C173" s="250" t="s">
        <v>3351</v>
      </c>
      <c r="D173" s="35"/>
      <c r="E173" s="35"/>
      <c r="F173" s="35"/>
      <c r="G173" s="35"/>
      <c r="H173" s="40"/>
    </row>
    <row r="174" spans="1:8" s="2" customFormat="1" ht="16.8" customHeight="1">
      <c r="A174" s="35"/>
      <c r="B174" s="40"/>
      <c r="C174" s="248" t="s">
        <v>872</v>
      </c>
      <c r="D174" s="248" t="s">
        <v>873</v>
      </c>
      <c r="E174" s="18" t="s">
        <v>230</v>
      </c>
      <c r="F174" s="249">
        <v>441.58499999999998</v>
      </c>
      <c r="G174" s="35"/>
      <c r="H174" s="40"/>
    </row>
    <row r="175" spans="1:8" s="2" customFormat="1" ht="20.399999999999999">
      <c r="A175" s="35"/>
      <c r="B175" s="40"/>
      <c r="C175" s="248" t="s">
        <v>934</v>
      </c>
      <c r="D175" s="248" t="s">
        <v>935</v>
      </c>
      <c r="E175" s="18" t="s">
        <v>230</v>
      </c>
      <c r="F175" s="249">
        <v>441.58499999999998</v>
      </c>
      <c r="G175" s="35"/>
      <c r="H175" s="40"/>
    </row>
    <row r="176" spans="1:8" s="2" customFormat="1" ht="16.8" customHeight="1">
      <c r="A176" s="35"/>
      <c r="B176" s="40"/>
      <c r="C176" s="248" t="s">
        <v>375</v>
      </c>
      <c r="D176" s="248" t="s">
        <v>376</v>
      </c>
      <c r="E176" s="18" t="s">
        <v>230</v>
      </c>
      <c r="F176" s="249">
        <v>441.58499999999998</v>
      </c>
      <c r="G176" s="35"/>
      <c r="H176" s="40"/>
    </row>
    <row r="177" spans="1:8" s="2" customFormat="1" ht="16.8" customHeight="1">
      <c r="A177" s="35"/>
      <c r="B177" s="40"/>
      <c r="C177" s="244" t="s">
        <v>138</v>
      </c>
      <c r="D177" s="245" t="s">
        <v>139</v>
      </c>
      <c r="E177" s="246" t="s">
        <v>19</v>
      </c>
      <c r="F177" s="247">
        <v>1770.93</v>
      </c>
      <c r="G177" s="35"/>
      <c r="H177" s="40"/>
    </row>
    <row r="178" spans="1:8" s="2" customFormat="1" ht="16.8" customHeight="1">
      <c r="A178" s="35"/>
      <c r="B178" s="40"/>
      <c r="C178" s="244" t="s">
        <v>3377</v>
      </c>
      <c r="D178" s="245" t="s">
        <v>139</v>
      </c>
      <c r="E178" s="246" t="s">
        <v>19</v>
      </c>
      <c r="F178" s="247">
        <v>1788.43</v>
      </c>
      <c r="G178" s="35"/>
      <c r="H178" s="40"/>
    </row>
    <row r="179" spans="1:8" s="2" customFormat="1" ht="16.8" customHeight="1">
      <c r="A179" s="35"/>
      <c r="B179" s="40"/>
      <c r="C179" s="244" t="s">
        <v>851</v>
      </c>
      <c r="D179" s="245" t="s">
        <v>852</v>
      </c>
      <c r="E179" s="246" t="s">
        <v>19</v>
      </c>
      <c r="F179" s="247">
        <v>295.51499999999999</v>
      </c>
      <c r="G179" s="35"/>
      <c r="H179" s="40"/>
    </row>
    <row r="180" spans="1:8" s="2" customFormat="1" ht="16.8" customHeight="1">
      <c r="A180" s="35"/>
      <c r="B180" s="40"/>
      <c r="C180" s="248" t="s">
        <v>19</v>
      </c>
      <c r="D180" s="248" t="s">
        <v>921</v>
      </c>
      <c r="E180" s="18" t="s">
        <v>19</v>
      </c>
      <c r="F180" s="249">
        <v>253.70400000000001</v>
      </c>
      <c r="G180" s="35"/>
      <c r="H180" s="40"/>
    </row>
    <row r="181" spans="1:8" s="2" customFormat="1" ht="16.8" customHeight="1">
      <c r="A181" s="35"/>
      <c r="B181" s="40"/>
      <c r="C181" s="248" t="s">
        <v>19</v>
      </c>
      <c r="D181" s="248" t="s">
        <v>922</v>
      </c>
      <c r="E181" s="18" t="s">
        <v>19</v>
      </c>
      <c r="F181" s="249">
        <v>41.811</v>
      </c>
      <c r="G181" s="35"/>
      <c r="H181" s="40"/>
    </row>
    <row r="182" spans="1:8" s="2" customFormat="1" ht="16.8" customHeight="1">
      <c r="A182" s="35"/>
      <c r="B182" s="40"/>
      <c r="C182" s="248" t="s">
        <v>851</v>
      </c>
      <c r="D182" s="248" t="s">
        <v>349</v>
      </c>
      <c r="E182" s="18" t="s">
        <v>19</v>
      </c>
      <c r="F182" s="249">
        <v>295.51499999999999</v>
      </c>
      <c r="G182" s="35"/>
      <c r="H182" s="40"/>
    </row>
    <row r="183" spans="1:8" s="2" customFormat="1" ht="16.8" customHeight="1">
      <c r="A183" s="35"/>
      <c r="B183" s="40"/>
      <c r="C183" s="250" t="s">
        <v>3351</v>
      </c>
      <c r="D183" s="35"/>
      <c r="E183" s="35"/>
      <c r="F183" s="35"/>
      <c r="G183" s="35"/>
      <c r="H183" s="40"/>
    </row>
    <row r="184" spans="1:8" s="2" customFormat="1" ht="16.8" customHeight="1">
      <c r="A184" s="35"/>
      <c r="B184" s="40"/>
      <c r="C184" s="248" t="s">
        <v>351</v>
      </c>
      <c r="D184" s="248" t="s">
        <v>352</v>
      </c>
      <c r="E184" s="18" t="s">
        <v>336</v>
      </c>
      <c r="F184" s="249">
        <v>295.51499999999999</v>
      </c>
      <c r="G184" s="35"/>
      <c r="H184" s="40"/>
    </row>
    <row r="185" spans="1:8" s="2" customFormat="1" ht="20.399999999999999">
      <c r="A185" s="35"/>
      <c r="B185" s="40"/>
      <c r="C185" s="248" t="s">
        <v>301</v>
      </c>
      <c r="D185" s="248" t="s">
        <v>302</v>
      </c>
      <c r="E185" s="18" t="s">
        <v>238</v>
      </c>
      <c r="F185" s="249">
        <v>85.197000000000003</v>
      </c>
      <c r="G185" s="35"/>
      <c r="H185" s="40"/>
    </row>
    <row r="186" spans="1:8" s="2" customFormat="1" ht="20.399999999999999">
      <c r="A186" s="35"/>
      <c r="B186" s="40"/>
      <c r="C186" s="248" t="s">
        <v>314</v>
      </c>
      <c r="D186" s="248" t="s">
        <v>315</v>
      </c>
      <c r="E186" s="18" t="s">
        <v>238</v>
      </c>
      <c r="F186" s="249">
        <v>853.01599999999996</v>
      </c>
      <c r="G186" s="35"/>
      <c r="H186" s="40"/>
    </row>
    <row r="187" spans="1:8" s="2" customFormat="1" ht="16.8" customHeight="1">
      <c r="A187" s="35"/>
      <c r="B187" s="40"/>
      <c r="C187" s="248" t="s">
        <v>327</v>
      </c>
      <c r="D187" s="248" t="s">
        <v>328</v>
      </c>
      <c r="E187" s="18" t="s">
        <v>238</v>
      </c>
      <c r="F187" s="249">
        <v>85.197000000000003</v>
      </c>
      <c r="G187" s="35"/>
      <c r="H187" s="40"/>
    </row>
    <row r="188" spans="1:8" s="2" customFormat="1" ht="16.8" customHeight="1">
      <c r="A188" s="35"/>
      <c r="B188" s="40"/>
      <c r="C188" s="244" t="s">
        <v>854</v>
      </c>
      <c r="D188" s="245" t="s">
        <v>147</v>
      </c>
      <c r="E188" s="246" t="s">
        <v>19</v>
      </c>
      <c r="F188" s="247">
        <v>0.16200000000000001</v>
      </c>
      <c r="G188" s="35"/>
      <c r="H188" s="40"/>
    </row>
    <row r="189" spans="1:8" s="2" customFormat="1" ht="16.8" customHeight="1">
      <c r="A189" s="35"/>
      <c r="B189" s="40"/>
      <c r="C189" s="248" t="s">
        <v>854</v>
      </c>
      <c r="D189" s="248" t="s">
        <v>883</v>
      </c>
      <c r="E189" s="18" t="s">
        <v>19</v>
      </c>
      <c r="F189" s="249">
        <v>0.16200000000000001</v>
      </c>
      <c r="G189" s="35"/>
      <c r="H189" s="40"/>
    </row>
    <row r="190" spans="1:8" s="2" customFormat="1" ht="16.8" customHeight="1">
      <c r="A190" s="35"/>
      <c r="B190" s="40"/>
      <c r="C190" s="250" t="s">
        <v>3351</v>
      </c>
      <c r="D190" s="35"/>
      <c r="E190" s="35"/>
      <c r="F190" s="35"/>
      <c r="G190" s="35"/>
      <c r="H190" s="40"/>
    </row>
    <row r="191" spans="1:8" s="2" customFormat="1" ht="16.8" customHeight="1">
      <c r="A191" s="35"/>
      <c r="B191" s="40"/>
      <c r="C191" s="248" t="s">
        <v>878</v>
      </c>
      <c r="D191" s="248" t="s">
        <v>879</v>
      </c>
      <c r="E191" s="18" t="s">
        <v>238</v>
      </c>
      <c r="F191" s="249">
        <v>0.16200000000000001</v>
      </c>
      <c r="G191" s="35"/>
      <c r="H191" s="40"/>
    </row>
    <row r="192" spans="1:8" s="2" customFormat="1" ht="20.399999999999999">
      <c r="A192" s="35"/>
      <c r="B192" s="40"/>
      <c r="C192" s="248" t="s">
        <v>314</v>
      </c>
      <c r="D192" s="248" t="s">
        <v>315</v>
      </c>
      <c r="E192" s="18" t="s">
        <v>238</v>
      </c>
      <c r="F192" s="249">
        <v>853.01599999999996</v>
      </c>
      <c r="G192" s="35"/>
      <c r="H192" s="40"/>
    </row>
    <row r="193" spans="1:8" s="2" customFormat="1" ht="16.8" customHeight="1">
      <c r="A193" s="35"/>
      <c r="B193" s="40"/>
      <c r="C193" s="248" t="s">
        <v>342</v>
      </c>
      <c r="D193" s="248" t="s">
        <v>343</v>
      </c>
      <c r="E193" s="18" t="s">
        <v>238</v>
      </c>
      <c r="F193" s="249">
        <v>380.71199999999999</v>
      </c>
      <c r="G193" s="35"/>
      <c r="H193" s="40"/>
    </row>
    <row r="194" spans="1:8" s="2" customFormat="1" ht="16.8" customHeight="1">
      <c r="A194" s="35"/>
      <c r="B194" s="40"/>
      <c r="C194" s="244" t="s">
        <v>856</v>
      </c>
      <c r="D194" s="245" t="s">
        <v>147</v>
      </c>
      <c r="E194" s="246" t="s">
        <v>19</v>
      </c>
      <c r="F194" s="247">
        <v>0.6</v>
      </c>
      <c r="G194" s="35"/>
      <c r="H194" s="40"/>
    </row>
    <row r="195" spans="1:8" s="2" customFormat="1" ht="16.8" customHeight="1">
      <c r="A195" s="35"/>
      <c r="B195" s="40"/>
      <c r="C195" s="248" t="s">
        <v>856</v>
      </c>
      <c r="D195" s="248" t="s">
        <v>885</v>
      </c>
      <c r="E195" s="18" t="s">
        <v>19</v>
      </c>
      <c r="F195" s="249">
        <v>0.6</v>
      </c>
      <c r="G195" s="35"/>
      <c r="H195" s="40"/>
    </row>
    <row r="196" spans="1:8" s="2" customFormat="1" ht="16.8" customHeight="1">
      <c r="A196" s="35"/>
      <c r="B196" s="40"/>
      <c r="C196" s="250" t="s">
        <v>3351</v>
      </c>
      <c r="D196" s="35"/>
      <c r="E196" s="35"/>
      <c r="F196" s="35"/>
      <c r="G196" s="35"/>
      <c r="H196" s="40"/>
    </row>
    <row r="197" spans="1:8" s="2" customFormat="1" ht="20.399999999999999">
      <c r="A197" s="35"/>
      <c r="B197" s="40"/>
      <c r="C197" s="248" t="s">
        <v>250</v>
      </c>
      <c r="D197" s="248" t="s">
        <v>251</v>
      </c>
      <c r="E197" s="18" t="s">
        <v>238</v>
      </c>
      <c r="F197" s="249">
        <v>0.6</v>
      </c>
      <c r="G197" s="35"/>
      <c r="H197" s="40"/>
    </row>
    <row r="198" spans="1:8" s="2" customFormat="1" ht="20.399999999999999">
      <c r="A198" s="35"/>
      <c r="B198" s="40"/>
      <c r="C198" s="248" t="s">
        <v>314</v>
      </c>
      <c r="D198" s="248" t="s">
        <v>315</v>
      </c>
      <c r="E198" s="18" t="s">
        <v>238</v>
      </c>
      <c r="F198" s="249">
        <v>853.01599999999996</v>
      </c>
      <c r="G198" s="35"/>
      <c r="H198" s="40"/>
    </row>
    <row r="199" spans="1:8" s="2" customFormat="1" ht="16.8" customHeight="1">
      <c r="A199" s="35"/>
      <c r="B199" s="40"/>
      <c r="C199" s="248" t="s">
        <v>342</v>
      </c>
      <c r="D199" s="248" t="s">
        <v>343</v>
      </c>
      <c r="E199" s="18" t="s">
        <v>238</v>
      </c>
      <c r="F199" s="249">
        <v>380.71199999999999</v>
      </c>
      <c r="G199" s="35"/>
      <c r="H199" s="40"/>
    </row>
    <row r="200" spans="1:8" s="2" customFormat="1" ht="16.8" customHeight="1">
      <c r="A200" s="35"/>
      <c r="B200" s="40"/>
      <c r="C200" s="244" t="s">
        <v>858</v>
      </c>
      <c r="D200" s="245" t="s">
        <v>859</v>
      </c>
      <c r="E200" s="246" t="s">
        <v>19</v>
      </c>
      <c r="F200" s="247">
        <v>0.95</v>
      </c>
      <c r="G200" s="35"/>
      <c r="H200" s="40"/>
    </row>
    <row r="201" spans="1:8" s="2" customFormat="1" ht="16.8" customHeight="1">
      <c r="A201" s="35"/>
      <c r="B201" s="40"/>
      <c r="C201" s="248" t="s">
        <v>858</v>
      </c>
      <c r="D201" s="248" t="s">
        <v>891</v>
      </c>
      <c r="E201" s="18" t="s">
        <v>19</v>
      </c>
      <c r="F201" s="249">
        <v>0.95</v>
      </c>
      <c r="G201" s="35"/>
      <c r="H201" s="40"/>
    </row>
    <row r="202" spans="1:8" s="2" customFormat="1" ht="16.8" customHeight="1">
      <c r="A202" s="35"/>
      <c r="B202" s="40"/>
      <c r="C202" s="250" t="s">
        <v>3351</v>
      </c>
      <c r="D202" s="35"/>
      <c r="E202" s="35"/>
      <c r="F202" s="35"/>
      <c r="G202" s="35"/>
      <c r="H202" s="40"/>
    </row>
    <row r="203" spans="1:8" s="2" customFormat="1" ht="20.399999999999999">
      <c r="A203" s="35"/>
      <c r="B203" s="40"/>
      <c r="C203" s="248" t="s">
        <v>886</v>
      </c>
      <c r="D203" s="248" t="s">
        <v>887</v>
      </c>
      <c r="E203" s="18" t="s">
        <v>238</v>
      </c>
      <c r="F203" s="249">
        <v>0.95</v>
      </c>
      <c r="G203" s="35"/>
      <c r="H203" s="40"/>
    </row>
    <row r="204" spans="1:8" s="2" customFormat="1" ht="20.399999999999999">
      <c r="A204" s="35"/>
      <c r="B204" s="40"/>
      <c r="C204" s="248" t="s">
        <v>314</v>
      </c>
      <c r="D204" s="248" t="s">
        <v>315</v>
      </c>
      <c r="E204" s="18" t="s">
        <v>238</v>
      </c>
      <c r="F204" s="249">
        <v>853.01599999999996</v>
      </c>
      <c r="G204" s="35"/>
      <c r="H204" s="40"/>
    </row>
    <row r="205" spans="1:8" s="2" customFormat="1" ht="16.8" customHeight="1">
      <c r="A205" s="35"/>
      <c r="B205" s="40"/>
      <c r="C205" s="248" t="s">
        <v>342</v>
      </c>
      <c r="D205" s="248" t="s">
        <v>343</v>
      </c>
      <c r="E205" s="18" t="s">
        <v>238</v>
      </c>
      <c r="F205" s="249">
        <v>380.71199999999999</v>
      </c>
      <c r="G205" s="35"/>
      <c r="H205" s="40"/>
    </row>
    <row r="206" spans="1:8" s="2" customFormat="1" ht="16.8" customHeight="1">
      <c r="A206" s="35"/>
      <c r="B206" s="40"/>
      <c r="C206" s="244" t="s">
        <v>861</v>
      </c>
      <c r="D206" s="245" t="s">
        <v>147</v>
      </c>
      <c r="E206" s="246" t="s">
        <v>19</v>
      </c>
      <c r="F206" s="247">
        <v>10.584</v>
      </c>
      <c r="G206" s="35"/>
      <c r="H206" s="40"/>
    </row>
    <row r="207" spans="1:8" s="2" customFormat="1" ht="16.8" customHeight="1">
      <c r="A207" s="35"/>
      <c r="B207" s="40"/>
      <c r="C207" s="248" t="s">
        <v>861</v>
      </c>
      <c r="D207" s="248" t="s">
        <v>897</v>
      </c>
      <c r="E207" s="18" t="s">
        <v>19</v>
      </c>
      <c r="F207" s="249">
        <v>10.584</v>
      </c>
      <c r="G207" s="35"/>
      <c r="H207" s="40"/>
    </row>
    <row r="208" spans="1:8" s="2" customFormat="1" ht="16.8" customHeight="1">
      <c r="A208" s="35"/>
      <c r="B208" s="40"/>
      <c r="C208" s="250" t="s">
        <v>3351</v>
      </c>
      <c r="D208" s="35"/>
      <c r="E208" s="35"/>
      <c r="F208" s="35"/>
      <c r="G208" s="35"/>
      <c r="H208" s="40"/>
    </row>
    <row r="209" spans="1:8" s="2" customFormat="1" ht="20.399999999999999">
      <c r="A209" s="35"/>
      <c r="B209" s="40"/>
      <c r="C209" s="248" t="s">
        <v>892</v>
      </c>
      <c r="D209" s="248" t="s">
        <v>893</v>
      </c>
      <c r="E209" s="18" t="s">
        <v>238</v>
      </c>
      <c r="F209" s="249">
        <v>10.584</v>
      </c>
      <c r="G209" s="35"/>
      <c r="H209" s="40"/>
    </row>
    <row r="210" spans="1:8" s="2" customFormat="1" ht="20.399999999999999">
      <c r="A210" s="35"/>
      <c r="B210" s="40"/>
      <c r="C210" s="248" t="s">
        <v>314</v>
      </c>
      <c r="D210" s="248" t="s">
        <v>315</v>
      </c>
      <c r="E210" s="18" t="s">
        <v>238</v>
      </c>
      <c r="F210" s="249">
        <v>853.01599999999996</v>
      </c>
      <c r="G210" s="35"/>
      <c r="H210" s="40"/>
    </row>
    <row r="211" spans="1:8" s="2" customFormat="1" ht="16.8" customHeight="1">
      <c r="A211" s="35"/>
      <c r="B211" s="40"/>
      <c r="C211" s="248" t="s">
        <v>342</v>
      </c>
      <c r="D211" s="248" t="s">
        <v>343</v>
      </c>
      <c r="E211" s="18" t="s">
        <v>238</v>
      </c>
      <c r="F211" s="249">
        <v>380.71199999999999</v>
      </c>
      <c r="G211" s="35"/>
      <c r="H211" s="40"/>
    </row>
    <row r="212" spans="1:8" s="2" customFormat="1" ht="16.8" customHeight="1">
      <c r="A212" s="35"/>
      <c r="B212" s="40"/>
      <c r="C212" s="244" t="s">
        <v>863</v>
      </c>
      <c r="D212" s="245" t="s">
        <v>147</v>
      </c>
      <c r="E212" s="246" t="s">
        <v>19</v>
      </c>
      <c r="F212" s="247">
        <v>925.91700000000003</v>
      </c>
      <c r="G212" s="35"/>
      <c r="H212" s="40"/>
    </row>
    <row r="213" spans="1:8" s="2" customFormat="1" ht="16.8" customHeight="1">
      <c r="A213" s="35"/>
      <c r="B213" s="40"/>
      <c r="C213" s="248" t="s">
        <v>19</v>
      </c>
      <c r="D213" s="248" t="s">
        <v>903</v>
      </c>
      <c r="E213" s="18" t="s">
        <v>19</v>
      </c>
      <c r="F213" s="249">
        <v>550.02800000000002</v>
      </c>
      <c r="G213" s="35"/>
      <c r="H213" s="40"/>
    </row>
    <row r="214" spans="1:8" s="2" customFormat="1" ht="16.8" customHeight="1">
      <c r="A214" s="35"/>
      <c r="B214" s="40"/>
      <c r="C214" s="248" t="s">
        <v>19</v>
      </c>
      <c r="D214" s="248" t="s">
        <v>904</v>
      </c>
      <c r="E214" s="18" t="s">
        <v>19</v>
      </c>
      <c r="F214" s="249">
        <v>130.63999999999999</v>
      </c>
      <c r="G214" s="35"/>
      <c r="H214" s="40"/>
    </row>
    <row r="215" spans="1:8" s="2" customFormat="1" ht="16.8" customHeight="1">
      <c r="A215" s="35"/>
      <c r="B215" s="40"/>
      <c r="C215" s="248" t="s">
        <v>19</v>
      </c>
      <c r="D215" s="248" t="s">
        <v>905</v>
      </c>
      <c r="E215" s="18" t="s">
        <v>19</v>
      </c>
      <c r="F215" s="249">
        <v>47.579000000000001</v>
      </c>
      <c r="G215" s="35"/>
      <c r="H215" s="40"/>
    </row>
    <row r="216" spans="1:8" s="2" customFormat="1" ht="16.8" customHeight="1">
      <c r="A216" s="35"/>
      <c r="B216" s="40"/>
      <c r="C216" s="248" t="s">
        <v>19</v>
      </c>
      <c r="D216" s="248" t="s">
        <v>906</v>
      </c>
      <c r="E216" s="18" t="s">
        <v>19</v>
      </c>
      <c r="F216" s="249">
        <v>85.328000000000003</v>
      </c>
      <c r="G216" s="35"/>
      <c r="H216" s="40"/>
    </row>
    <row r="217" spans="1:8" s="2" customFormat="1" ht="16.8" customHeight="1">
      <c r="A217" s="35"/>
      <c r="B217" s="40"/>
      <c r="C217" s="248" t="s">
        <v>19</v>
      </c>
      <c r="D217" s="248" t="s">
        <v>907</v>
      </c>
      <c r="E217" s="18" t="s">
        <v>19</v>
      </c>
      <c r="F217" s="249">
        <v>112.342</v>
      </c>
      <c r="G217" s="35"/>
      <c r="H217" s="40"/>
    </row>
    <row r="218" spans="1:8" s="2" customFormat="1" ht="16.8" customHeight="1">
      <c r="A218" s="35"/>
      <c r="B218" s="40"/>
      <c r="C218" s="248" t="s">
        <v>863</v>
      </c>
      <c r="D218" s="248" t="s">
        <v>349</v>
      </c>
      <c r="E218" s="18" t="s">
        <v>19</v>
      </c>
      <c r="F218" s="249">
        <v>925.91700000000003</v>
      </c>
      <c r="G218" s="35"/>
      <c r="H218" s="40"/>
    </row>
    <row r="219" spans="1:8" s="2" customFormat="1" ht="16.8" customHeight="1">
      <c r="A219" s="35"/>
      <c r="B219" s="40"/>
      <c r="C219" s="250" t="s">
        <v>3351</v>
      </c>
      <c r="D219" s="35"/>
      <c r="E219" s="35"/>
      <c r="F219" s="35"/>
      <c r="G219" s="35"/>
      <c r="H219" s="40"/>
    </row>
    <row r="220" spans="1:8" s="2" customFormat="1" ht="20.399999999999999">
      <c r="A220" s="35"/>
      <c r="B220" s="40"/>
      <c r="C220" s="248" t="s">
        <v>898</v>
      </c>
      <c r="D220" s="248" t="s">
        <v>899</v>
      </c>
      <c r="E220" s="18" t="s">
        <v>238</v>
      </c>
      <c r="F220" s="249">
        <v>925.91700000000003</v>
      </c>
      <c r="G220" s="35"/>
      <c r="H220" s="40"/>
    </row>
    <row r="221" spans="1:8" s="2" customFormat="1" ht="20.399999999999999">
      <c r="A221" s="35"/>
      <c r="B221" s="40"/>
      <c r="C221" s="248" t="s">
        <v>314</v>
      </c>
      <c r="D221" s="248" t="s">
        <v>315</v>
      </c>
      <c r="E221" s="18" t="s">
        <v>238</v>
      </c>
      <c r="F221" s="249">
        <v>853.01599999999996</v>
      </c>
      <c r="G221" s="35"/>
      <c r="H221" s="40"/>
    </row>
    <row r="222" spans="1:8" s="2" customFormat="1" ht="16.8" customHeight="1">
      <c r="A222" s="35"/>
      <c r="B222" s="40"/>
      <c r="C222" s="248" t="s">
        <v>342</v>
      </c>
      <c r="D222" s="248" t="s">
        <v>343</v>
      </c>
      <c r="E222" s="18" t="s">
        <v>238</v>
      </c>
      <c r="F222" s="249">
        <v>380.71199999999999</v>
      </c>
      <c r="G222" s="35"/>
      <c r="H222" s="40"/>
    </row>
    <row r="223" spans="1:8" s="2" customFormat="1" ht="16.8" customHeight="1">
      <c r="A223" s="35"/>
      <c r="B223" s="40"/>
      <c r="C223" s="244" t="s">
        <v>3378</v>
      </c>
      <c r="D223" s="245" t="s">
        <v>147</v>
      </c>
      <c r="E223" s="246" t="s">
        <v>19</v>
      </c>
      <c r="F223" s="247">
        <v>91.212000000000003</v>
      </c>
      <c r="G223" s="35"/>
      <c r="H223" s="40"/>
    </row>
    <row r="224" spans="1:8" s="2" customFormat="1" ht="16.8" customHeight="1">
      <c r="A224" s="35"/>
      <c r="B224" s="40"/>
      <c r="C224" s="244" t="s">
        <v>142</v>
      </c>
      <c r="D224" s="245" t="s">
        <v>143</v>
      </c>
      <c r="E224" s="246" t="s">
        <v>19</v>
      </c>
      <c r="F224" s="247">
        <v>1.52</v>
      </c>
      <c r="G224" s="35"/>
      <c r="H224" s="40"/>
    </row>
    <row r="225" spans="1:8" s="2" customFormat="1" ht="16.8" customHeight="1">
      <c r="A225" s="35"/>
      <c r="B225" s="40"/>
      <c r="C225" s="244" t="s">
        <v>3357</v>
      </c>
      <c r="D225" s="245" t="s">
        <v>143</v>
      </c>
      <c r="E225" s="246" t="s">
        <v>19</v>
      </c>
      <c r="F225" s="247">
        <v>1.52</v>
      </c>
      <c r="G225" s="35"/>
      <c r="H225" s="40"/>
    </row>
    <row r="226" spans="1:8" s="2" customFormat="1" ht="16.8" customHeight="1">
      <c r="A226" s="35"/>
      <c r="B226" s="40"/>
      <c r="C226" s="244" t="s">
        <v>146</v>
      </c>
      <c r="D226" s="245" t="s">
        <v>147</v>
      </c>
      <c r="E226" s="246" t="s">
        <v>19</v>
      </c>
      <c r="F226" s="247">
        <v>1627.86</v>
      </c>
      <c r="G226" s="35"/>
      <c r="H226" s="40"/>
    </row>
    <row r="227" spans="1:8" s="2" customFormat="1" ht="16.8" customHeight="1">
      <c r="A227" s="35"/>
      <c r="B227" s="40"/>
      <c r="C227" s="244" t="s">
        <v>3358</v>
      </c>
      <c r="D227" s="245" t="s">
        <v>147</v>
      </c>
      <c r="E227" s="246" t="s">
        <v>19</v>
      </c>
      <c r="F227" s="247">
        <v>1627.86</v>
      </c>
      <c r="G227" s="35"/>
      <c r="H227" s="40"/>
    </row>
    <row r="228" spans="1:8" s="2" customFormat="1" ht="16.8" customHeight="1">
      <c r="A228" s="35"/>
      <c r="B228" s="40"/>
      <c r="C228" s="244" t="s">
        <v>149</v>
      </c>
      <c r="D228" s="245" t="s">
        <v>147</v>
      </c>
      <c r="E228" s="246" t="s">
        <v>19</v>
      </c>
      <c r="F228" s="247">
        <v>130.19999999999999</v>
      </c>
      <c r="G228" s="35"/>
      <c r="H228" s="40"/>
    </row>
    <row r="229" spans="1:8" s="2" customFormat="1" ht="16.8" customHeight="1">
      <c r="A229" s="35"/>
      <c r="B229" s="40"/>
      <c r="C229" s="244" t="s">
        <v>151</v>
      </c>
      <c r="D229" s="245" t="s">
        <v>147</v>
      </c>
      <c r="E229" s="246" t="s">
        <v>19</v>
      </c>
      <c r="F229" s="247">
        <v>17.5</v>
      </c>
      <c r="G229" s="35"/>
      <c r="H229" s="40"/>
    </row>
    <row r="230" spans="1:8" s="2" customFormat="1" ht="16.8" customHeight="1">
      <c r="A230" s="35"/>
      <c r="B230" s="40"/>
      <c r="C230" s="244" t="s">
        <v>153</v>
      </c>
      <c r="D230" s="245" t="s">
        <v>154</v>
      </c>
      <c r="E230" s="246" t="s">
        <v>19</v>
      </c>
      <c r="F230" s="247">
        <v>307.04500000000002</v>
      </c>
      <c r="G230" s="35"/>
      <c r="H230" s="40"/>
    </row>
    <row r="231" spans="1:8" s="2" customFormat="1" ht="16.8" customHeight="1">
      <c r="A231" s="35"/>
      <c r="B231" s="40"/>
      <c r="C231" s="244" t="s">
        <v>156</v>
      </c>
      <c r="D231" s="245" t="s">
        <v>156</v>
      </c>
      <c r="E231" s="246" t="s">
        <v>19</v>
      </c>
      <c r="F231" s="247">
        <v>380.71199999999999</v>
      </c>
      <c r="G231" s="35"/>
      <c r="H231" s="40"/>
    </row>
    <row r="232" spans="1:8" s="2" customFormat="1" ht="16.8" customHeight="1">
      <c r="A232" s="35"/>
      <c r="B232" s="40"/>
      <c r="C232" s="248" t="s">
        <v>19</v>
      </c>
      <c r="D232" s="248" t="s">
        <v>918</v>
      </c>
      <c r="E232" s="18" t="s">
        <v>19</v>
      </c>
      <c r="F232" s="249">
        <v>938.21299999999997</v>
      </c>
      <c r="G232" s="35"/>
      <c r="H232" s="40"/>
    </row>
    <row r="233" spans="1:8" s="2" customFormat="1" ht="16.8" customHeight="1">
      <c r="A233" s="35"/>
      <c r="B233" s="40"/>
      <c r="C233" s="248" t="s">
        <v>19</v>
      </c>
      <c r="D233" s="248" t="s">
        <v>919</v>
      </c>
      <c r="E233" s="18" t="s">
        <v>19</v>
      </c>
      <c r="F233" s="249">
        <v>-557.50099999999998</v>
      </c>
      <c r="G233" s="35"/>
      <c r="H233" s="40"/>
    </row>
    <row r="234" spans="1:8" s="2" customFormat="1" ht="16.8" customHeight="1">
      <c r="A234" s="35"/>
      <c r="B234" s="40"/>
      <c r="C234" s="248" t="s">
        <v>156</v>
      </c>
      <c r="D234" s="248" t="s">
        <v>349</v>
      </c>
      <c r="E234" s="18" t="s">
        <v>19</v>
      </c>
      <c r="F234" s="249">
        <v>380.71199999999999</v>
      </c>
      <c r="G234" s="35"/>
      <c r="H234" s="40"/>
    </row>
    <row r="235" spans="1:8" s="2" customFormat="1" ht="16.8" customHeight="1">
      <c r="A235" s="35"/>
      <c r="B235" s="40"/>
      <c r="C235" s="250" t="s">
        <v>3351</v>
      </c>
      <c r="D235" s="35"/>
      <c r="E235" s="35"/>
      <c r="F235" s="35"/>
      <c r="G235" s="35"/>
      <c r="H235" s="40"/>
    </row>
    <row r="236" spans="1:8" s="2" customFormat="1" ht="16.8" customHeight="1">
      <c r="A236" s="35"/>
      <c r="B236" s="40"/>
      <c r="C236" s="248" t="s">
        <v>342</v>
      </c>
      <c r="D236" s="248" t="s">
        <v>343</v>
      </c>
      <c r="E236" s="18" t="s">
        <v>238</v>
      </c>
      <c r="F236" s="249">
        <v>380.71199999999999</v>
      </c>
      <c r="G236" s="35"/>
      <c r="H236" s="40"/>
    </row>
    <row r="237" spans="1:8" s="2" customFormat="1" ht="20.399999999999999">
      <c r="A237" s="35"/>
      <c r="B237" s="40"/>
      <c r="C237" s="248" t="s">
        <v>301</v>
      </c>
      <c r="D237" s="248" t="s">
        <v>302</v>
      </c>
      <c r="E237" s="18" t="s">
        <v>238</v>
      </c>
      <c r="F237" s="249">
        <v>85.197000000000003</v>
      </c>
      <c r="G237" s="35"/>
      <c r="H237" s="40"/>
    </row>
    <row r="238" spans="1:8" s="2" customFormat="1" ht="20.399999999999999">
      <c r="A238" s="35"/>
      <c r="B238" s="40"/>
      <c r="C238" s="248" t="s">
        <v>314</v>
      </c>
      <c r="D238" s="248" t="s">
        <v>315</v>
      </c>
      <c r="E238" s="18" t="s">
        <v>238</v>
      </c>
      <c r="F238" s="249">
        <v>853.01599999999996</v>
      </c>
      <c r="G238" s="35"/>
      <c r="H238" s="40"/>
    </row>
    <row r="239" spans="1:8" s="2" customFormat="1" ht="16.8" customHeight="1">
      <c r="A239" s="35"/>
      <c r="B239" s="40"/>
      <c r="C239" s="248" t="s">
        <v>327</v>
      </c>
      <c r="D239" s="248" t="s">
        <v>328</v>
      </c>
      <c r="E239" s="18" t="s">
        <v>238</v>
      </c>
      <c r="F239" s="249">
        <v>85.197000000000003</v>
      </c>
      <c r="G239" s="35"/>
      <c r="H239" s="40"/>
    </row>
    <row r="240" spans="1:8" s="2" customFormat="1" ht="16.8" customHeight="1">
      <c r="A240" s="35"/>
      <c r="B240" s="40"/>
      <c r="C240" s="244" t="s">
        <v>3366</v>
      </c>
      <c r="D240" s="245" t="s">
        <v>156</v>
      </c>
      <c r="E240" s="246" t="s">
        <v>19</v>
      </c>
      <c r="F240" s="247">
        <v>1248.0419999999999</v>
      </c>
      <c r="G240" s="35"/>
      <c r="H240" s="40"/>
    </row>
    <row r="241" spans="1:8" s="2" customFormat="1" ht="16.8" customHeight="1">
      <c r="A241" s="35"/>
      <c r="B241" s="40"/>
      <c r="C241" s="244" t="s">
        <v>1069</v>
      </c>
      <c r="D241" s="245" t="s">
        <v>3379</v>
      </c>
      <c r="E241" s="246" t="s">
        <v>19</v>
      </c>
      <c r="F241" s="247">
        <v>100</v>
      </c>
      <c r="G241" s="35"/>
      <c r="H241" s="40"/>
    </row>
    <row r="242" spans="1:8" s="2" customFormat="1" ht="16.8" customHeight="1">
      <c r="A242" s="35"/>
      <c r="B242" s="40"/>
      <c r="C242" s="248" t="s">
        <v>1069</v>
      </c>
      <c r="D242" s="248" t="s">
        <v>1070</v>
      </c>
      <c r="E242" s="18" t="s">
        <v>19</v>
      </c>
      <c r="F242" s="249">
        <v>100</v>
      </c>
      <c r="G242" s="35"/>
      <c r="H242" s="40"/>
    </row>
    <row r="243" spans="1:8" s="2" customFormat="1" ht="16.8" customHeight="1">
      <c r="A243" s="35"/>
      <c r="B243" s="40"/>
      <c r="C243" s="250" t="s">
        <v>3351</v>
      </c>
      <c r="D243" s="35"/>
      <c r="E243" s="35"/>
      <c r="F243" s="35"/>
      <c r="G243" s="35"/>
      <c r="H243" s="40"/>
    </row>
    <row r="244" spans="1:8" s="2" customFormat="1" ht="16.8" customHeight="1">
      <c r="A244" s="35"/>
      <c r="B244" s="40"/>
      <c r="C244" s="248" t="s">
        <v>1064</v>
      </c>
      <c r="D244" s="248" t="s">
        <v>1065</v>
      </c>
      <c r="E244" s="18" t="s">
        <v>210</v>
      </c>
      <c r="F244" s="249">
        <v>100</v>
      </c>
      <c r="G244" s="35"/>
      <c r="H244" s="40"/>
    </row>
    <row r="245" spans="1:8" s="2" customFormat="1" ht="16.8" customHeight="1">
      <c r="A245" s="35"/>
      <c r="B245" s="40"/>
      <c r="C245" s="248" t="s">
        <v>1071</v>
      </c>
      <c r="D245" s="248" t="s">
        <v>1072</v>
      </c>
      <c r="E245" s="18" t="s">
        <v>383</v>
      </c>
      <c r="F245" s="249">
        <v>95</v>
      </c>
      <c r="G245" s="35"/>
      <c r="H245" s="40"/>
    </row>
    <row r="246" spans="1:8" s="2" customFormat="1" ht="16.8" customHeight="1">
      <c r="A246" s="35"/>
      <c r="B246" s="40"/>
      <c r="C246" s="244" t="s">
        <v>1060</v>
      </c>
      <c r="D246" s="245" t="s">
        <v>3380</v>
      </c>
      <c r="E246" s="246" t="s">
        <v>19</v>
      </c>
      <c r="F246" s="247">
        <v>2</v>
      </c>
      <c r="G246" s="35"/>
      <c r="H246" s="40"/>
    </row>
    <row r="247" spans="1:8" s="2" customFormat="1" ht="16.8" customHeight="1">
      <c r="A247" s="35"/>
      <c r="B247" s="40"/>
      <c r="C247" s="248" t="s">
        <v>1060</v>
      </c>
      <c r="D247" s="248" t="s">
        <v>86</v>
      </c>
      <c r="E247" s="18" t="s">
        <v>19</v>
      </c>
      <c r="F247" s="249">
        <v>2</v>
      </c>
      <c r="G247" s="35"/>
      <c r="H247" s="40"/>
    </row>
    <row r="248" spans="1:8" s="2" customFormat="1" ht="16.8" customHeight="1">
      <c r="A248" s="35"/>
      <c r="B248" s="40"/>
      <c r="C248" s="250" t="s">
        <v>3351</v>
      </c>
      <c r="D248" s="35"/>
      <c r="E248" s="35"/>
      <c r="F248" s="35"/>
      <c r="G248" s="35"/>
      <c r="H248" s="40"/>
    </row>
    <row r="249" spans="1:8" s="2" customFormat="1" ht="16.8" customHeight="1">
      <c r="A249" s="35"/>
      <c r="B249" s="40"/>
      <c r="C249" s="248" t="s">
        <v>1055</v>
      </c>
      <c r="D249" s="248" t="s">
        <v>1056</v>
      </c>
      <c r="E249" s="18" t="s">
        <v>210</v>
      </c>
      <c r="F249" s="249">
        <v>2</v>
      </c>
      <c r="G249" s="35"/>
      <c r="H249" s="40"/>
    </row>
    <row r="250" spans="1:8" s="2" customFormat="1" ht="16.8" customHeight="1">
      <c r="A250" s="35"/>
      <c r="B250" s="40"/>
      <c r="C250" s="248" t="s">
        <v>1061</v>
      </c>
      <c r="D250" s="248" t="s">
        <v>1062</v>
      </c>
      <c r="E250" s="18" t="s">
        <v>383</v>
      </c>
      <c r="F250" s="249">
        <v>1.24</v>
      </c>
      <c r="G250" s="35"/>
      <c r="H250" s="40"/>
    </row>
    <row r="251" spans="1:8" s="2" customFormat="1" ht="26.4" customHeight="1">
      <c r="A251" s="35"/>
      <c r="B251" s="40"/>
      <c r="C251" s="243" t="s">
        <v>94</v>
      </c>
      <c r="D251" s="243" t="s">
        <v>95</v>
      </c>
      <c r="E251" s="35"/>
      <c r="F251" s="35"/>
      <c r="G251" s="35"/>
      <c r="H251" s="40"/>
    </row>
    <row r="252" spans="1:8" s="2" customFormat="1" ht="16.8" customHeight="1">
      <c r="A252" s="35"/>
      <c r="B252" s="40"/>
      <c r="C252" s="244" t="s">
        <v>124</v>
      </c>
      <c r="D252" s="245" t="s">
        <v>125</v>
      </c>
      <c r="E252" s="246" t="s">
        <v>19</v>
      </c>
      <c r="F252" s="247">
        <v>124.985</v>
      </c>
      <c r="G252" s="35"/>
      <c r="H252" s="40"/>
    </row>
    <row r="253" spans="1:8" s="2" customFormat="1" ht="16.8" customHeight="1">
      <c r="A253" s="35"/>
      <c r="B253" s="40"/>
      <c r="C253" s="248" t="s">
        <v>124</v>
      </c>
      <c r="D253" s="248" t="s">
        <v>1393</v>
      </c>
      <c r="E253" s="18" t="s">
        <v>19</v>
      </c>
      <c r="F253" s="249">
        <v>124.985</v>
      </c>
      <c r="G253" s="35"/>
      <c r="H253" s="40"/>
    </row>
    <row r="254" spans="1:8" s="2" customFormat="1" ht="16.8" customHeight="1">
      <c r="A254" s="35"/>
      <c r="B254" s="40"/>
      <c r="C254" s="250" t="s">
        <v>3351</v>
      </c>
      <c r="D254" s="35"/>
      <c r="E254" s="35"/>
      <c r="F254" s="35"/>
      <c r="G254" s="35"/>
      <c r="H254" s="40"/>
    </row>
    <row r="255" spans="1:8" s="2" customFormat="1" ht="16.8" customHeight="1">
      <c r="A255" s="35"/>
      <c r="B255" s="40"/>
      <c r="C255" s="248" t="s">
        <v>401</v>
      </c>
      <c r="D255" s="248" t="s">
        <v>402</v>
      </c>
      <c r="E255" s="18" t="s">
        <v>238</v>
      </c>
      <c r="F255" s="249">
        <v>124.985</v>
      </c>
      <c r="G255" s="35"/>
      <c r="H255" s="40"/>
    </row>
    <row r="256" spans="1:8" s="2" customFormat="1" ht="16.8" customHeight="1">
      <c r="A256" s="35"/>
      <c r="B256" s="40"/>
      <c r="C256" s="248" t="s">
        <v>342</v>
      </c>
      <c r="D256" s="248" t="s">
        <v>343</v>
      </c>
      <c r="E256" s="18" t="s">
        <v>238</v>
      </c>
      <c r="F256" s="249">
        <v>1129.453</v>
      </c>
      <c r="G256" s="35"/>
      <c r="H256" s="40"/>
    </row>
    <row r="257" spans="1:8" s="2" customFormat="1" ht="16.8" customHeight="1">
      <c r="A257" s="35"/>
      <c r="B257" s="40"/>
      <c r="C257" s="244" t="s">
        <v>3352</v>
      </c>
      <c r="D257" s="245" t="s">
        <v>125</v>
      </c>
      <c r="E257" s="246" t="s">
        <v>19</v>
      </c>
      <c r="F257" s="247">
        <v>123.965</v>
      </c>
      <c r="G257" s="35"/>
      <c r="H257" s="40"/>
    </row>
    <row r="258" spans="1:8" s="2" customFormat="1" ht="16.8" customHeight="1">
      <c r="A258" s="35"/>
      <c r="B258" s="40"/>
      <c r="C258" s="244" t="s">
        <v>127</v>
      </c>
      <c r="D258" s="245" t="s">
        <v>128</v>
      </c>
      <c r="E258" s="246" t="s">
        <v>19</v>
      </c>
      <c r="F258" s="247">
        <v>1.359</v>
      </c>
      <c r="G258" s="35"/>
      <c r="H258" s="40"/>
    </row>
    <row r="259" spans="1:8" s="2" customFormat="1" ht="16.8" customHeight="1">
      <c r="A259" s="35"/>
      <c r="B259" s="40"/>
      <c r="C259" s="248" t="s">
        <v>127</v>
      </c>
      <c r="D259" s="248" t="s">
        <v>3381</v>
      </c>
      <c r="E259" s="18" t="s">
        <v>19</v>
      </c>
      <c r="F259" s="249">
        <v>1.359</v>
      </c>
      <c r="G259" s="35"/>
      <c r="H259" s="40"/>
    </row>
    <row r="260" spans="1:8" s="2" customFormat="1" ht="16.8" customHeight="1">
      <c r="A260" s="35"/>
      <c r="B260" s="40"/>
      <c r="C260" s="250" t="s">
        <v>3351</v>
      </c>
      <c r="D260" s="35"/>
      <c r="E260" s="35"/>
      <c r="F260" s="35"/>
      <c r="G260" s="35"/>
      <c r="H260" s="40"/>
    </row>
    <row r="261" spans="1:8" s="2" customFormat="1" ht="16.8" customHeight="1">
      <c r="A261" s="35"/>
      <c r="B261" s="40"/>
      <c r="C261" s="248" t="s">
        <v>356</v>
      </c>
      <c r="D261" s="248" t="s">
        <v>357</v>
      </c>
      <c r="E261" s="18" t="s">
        <v>238</v>
      </c>
      <c r="F261" s="249">
        <v>1.43979064362683</v>
      </c>
      <c r="G261" s="35"/>
      <c r="H261" s="40"/>
    </row>
    <row r="262" spans="1:8" s="2" customFormat="1" ht="16.8" customHeight="1">
      <c r="A262" s="35"/>
      <c r="B262" s="40"/>
      <c r="C262" s="248" t="s">
        <v>342</v>
      </c>
      <c r="D262" s="248" t="s">
        <v>343</v>
      </c>
      <c r="E262" s="18" t="s">
        <v>238</v>
      </c>
      <c r="F262" s="249">
        <v>1129.453</v>
      </c>
      <c r="G262" s="35"/>
      <c r="H262" s="40"/>
    </row>
    <row r="263" spans="1:8" s="2" customFormat="1" ht="16.8" customHeight="1">
      <c r="A263" s="35"/>
      <c r="B263" s="40"/>
      <c r="C263" s="248" t="s">
        <v>369</v>
      </c>
      <c r="D263" s="248" t="s">
        <v>370</v>
      </c>
      <c r="E263" s="18" t="s">
        <v>336</v>
      </c>
      <c r="F263" s="249">
        <v>1091.338</v>
      </c>
      <c r="G263" s="35"/>
      <c r="H263" s="40"/>
    </row>
    <row r="264" spans="1:8" s="2" customFormat="1" ht="16.8" customHeight="1">
      <c r="A264" s="35"/>
      <c r="B264" s="40"/>
      <c r="C264" s="244" t="s">
        <v>3354</v>
      </c>
      <c r="D264" s="245" t="s">
        <v>128</v>
      </c>
      <c r="E264" s="246" t="s">
        <v>19</v>
      </c>
      <c r="F264" s="247">
        <v>1.2490000000000001</v>
      </c>
      <c r="G264" s="35"/>
      <c r="H264" s="40"/>
    </row>
    <row r="265" spans="1:8" s="2" customFormat="1" ht="16.8" customHeight="1">
      <c r="A265" s="35"/>
      <c r="B265" s="40"/>
      <c r="C265" s="244" t="s">
        <v>131</v>
      </c>
      <c r="D265" s="245" t="s">
        <v>128</v>
      </c>
      <c r="E265" s="246" t="s">
        <v>19</v>
      </c>
      <c r="F265" s="247">
        <v>490.18700000000001</v>
      </c>
      <c r="G265" s="35"/>
      <c r="H265" s="40"/>
    </row>
    <row r="266" spans="1:8" s="2" customFormat="1" ht="16.8" customHeight="1">
      <c r="A266" s="35"/>
      <c r="B266" s="40"/>
      <c r="C266" s="244" t="s">
        <v>840</v>
      </c>
      <c r="D266" s="245" t="s">
        <v>1321</v>
      </c>
      <c r="E266" s="246" t="s">
        <v>19</v>
      </c>
      <c r="F266" s="247">
        <v>544.30999999999995</v>
      </c>
      <c r="G266" s="35"/>
      <c r="H266" s="40"/>
    </row>
    <row r="267" spans="1:8" s="2" customFormat="1" ht="16.8" customHeight="1">
      <c r="A267" s="35"/>
      <c r="B267" s="40"/>
      <c r="C267" s="248" t="s">
        <v>19</v>
      </c>
      <c r="D267" s="248" t="s">
        <v>1380</v>
      </c>
      <c r="E267" s="18" t="s">
        <v>19</v>
      </c>
      <c r="F267" s="249">
        <v>109.096</v>
      </c>
      <c r="G267" s="35"/>
      <c r="H267" s="40"/>
    </row>
    <row r="268" spans="1:8" s="2" customFormat="1" ht="16.8" customHeight="1">
      <c r="A268" s="35"/>
      <c r="B268" s="40"/>
      <c r="C268" s="248" t="s">
        <v>19</v>
      </c>
      <c r="D268" s="248" t="s">
        <v>1381</v>
      </c>
      <c r="E268" s="18" t="s">
        <v>19</v>
      </c>
      <c r="F268" s="249">
        <v>310.40699999999998</v>
      </c>
      <c r="G268" s="35"/>
      <c r="H268" s="40"/>
    </row>
    <row r="269" spans="1:8" s="2" customFormat="1" ht="16.8" customHeight="1">
      <c r="A269" s="35"/>
      <c r="B269" s="40"/>
      <c r="C269" s="248" t="s">
        <v>19</v>
      </c>
      <c r="D269" s="248" t="s">
        <v>1382</v>
      </c>
      <c r="E269" s="18" t="s">
        <v>19</v>
      </c>
      <c r="F269" s="249">
        <v>124.807</v>
      </c>
      <c r="G269" s="35"/>
      <c r="H269" s="40"/>
    </row>
    <row r="270" spans="1:8" s="2" customFormat="1" ht="16.8" customHeight="1">
      <c r="A270" s="35"/>
      <c r="B270" s="40"/>
      <c r="C270" s="248" t="s">
        <v>840</v>
      </c>
      <c r="D270" s="248" t="s">
        <v>349</v>
      </c>
      <c r="E270" s="18" t="s">
        <v>19</v>
      </c>
      <c r="F270" s="249">
        <v>544.30999999999995</v>
      </c>
      <c r="G270" s="35"/>
      <c r="H270" s="40"/>
    </row>
    <row r="271" spans="1:8" s="2" customFormat="1" ht="16.8" customHeight="1">
      <c r="A271" s="35"/>
      <c r="B271" s="40"/>
      <c r="C271" s="250" t="s">
        <v>3351</v>
      </c>
      <c r="D271" s="35"/>
      <c r="E271" s="35"/>
      <c r="F271" s="35"/>
      <c r="G271" s="35"/>
      <c r="H271" s="40"/>
    </row>
    <row r="272" spans="1:8" s="2" customFormat="1" ht="16.8" customHeight="1">
      <c r="A272" s="35"/>
      <c r="B272" s="40"/>
      <c r="C272" s="248" t="s">
        <v>362</v>
      </c>
      <c r="D272" s="248" t="s">
        <v>363</v>
      </c>
      <c r="E272" s="18" t="s">
        <v>238</v>
      </c>
      <c r="F272" s="249">
        <v>544.30999999999995</v>
      </c>
      <c r="G272" s="35"/>
      <c r="H272" s="40"/>
    </row>
    <row r="273" spans="1:8" s="2" customFormat="1" ht="16.8" customHeight="1">
      <c r="A273" s="35"/>
      <c r="B273" s="40"/>
      <c r="C273" s="248" t="s">
        <v>342</v>
      </c>
      <c r="D273" s="248" t="s">
        <v>343</v>
      </c>
      <c r="E273" s="18" t="s">
        <v>238</v>
      </c>
      <c r="F273" s="249">
        <v>1129.453</v>
      </c>
      <c r="G273" s="35"/>
      <c r="H273" s="40"/>
    </row>
    <row r="274" spans="1:8" s="2" customFormat="1" ht="16.8" customHeight="1">
      <c r="A274" s="35"/>
      <c r="B274" s="40"/>
      <c r="C274" s="248" t="s">
        <v>369</v>
      </c>
      <c r="D274" s="248" t="s">
        <v>370</v>
      </c>
      <c r="E274" s="18" t="s">
        <v>336</v>
      </c>
      <c r="F274" s="249">
        <v>1091.338</v>
      </c>
      <c r="G274" s="35"/>
      <c r="H274" s="40"/>
    </row>
    <row r="275" spans="1:8" s="2" customFormat="1" ht="16.8" customHeight="1">
      <c r="A275" s="35"/>
      <c r="B275" s="40"/>
      <c r="C275" s="244" t="s">
        <v>1903</v>
      </c>
      <c r="D275" s="245" t="s">
        <v>1904</v>
      </c>
      <c r="E275" s="246" t="s">
        <v>19</v>
      </c>
      <c r="F275" s="247">
        <v>121.5</v>
      </c>
      <c r="G275" s="35"/>
      <c r="H275" s="40"/>
    </row>
    <row r="276" spans="1:8" s="2" customFormat="1" ht="16.8" customHeight="1">
      <c r="A276" s="35"/>
      <c r="B276" s="40"/>
      <c r="C276" s="244" t="s">
        <v>133</v>
      </c>
      <c r="D276" s="245" t="s">
        <v>133</v>
      </c>
      <c r="E276" s="246" t="s">
        <v>19</v>
      </c>
      <c r="F276" s="247">
        <v>881.64700000000005</v>
      </c>
      <c r="G276" s="35"/>
      <c r="H276" s="40"/>
    </row>
    <row r="277" spans="1:8" s="2" customFormat="1" ht="16.8" customHeight="1">
      <c r="A277" s="35"/>
      <c r="B277" s="40"/>
      <c r="C277" s="248" t="s">
        <v>133</v>
      </c>
      <c r="D277" s="248" t="s">
        <v>1364</v>
      </c>
      <c r="E277" s="18" t="s">
        <v>19</v>
      </c>
      <c r="F277" s="249">
        <v>881.64700000000005</v>
      </c>
      <c r="G277" s="35"/>
      <c r="H277" s="40"/>
    </row>
    <row r="278" spans="1:8" s="2" customFormat="1" ht="16.8" customHeight="1">
      <c r="A278" s="35"/>
      <c r="B278" s="40"/>
      <c r="C278" s="244" t="s">
        <v>1323</v>
      </c>
      <c r="D278" s="245" t="s">
        <v>1324</v>
      </c>
      <c r="E278" s="246" t="s">
        <v>19</v>
      </c>
      <c r="F278" s="247">
        <v>1395.5060000000001</v>
      </c>
      <c r="G278" s="35"/>
      <c r="H278" s="40"/>
    </row>
    <row r="279" spans="1:8" s="2" customFormat="1" ht="20.399999999999999">
      <c r="A279" s="35"/>
      <c r="B279" s="40"/>
      <c r="C279" s="248" t="s">
        <v>19</v>
      </c>
      <c r="D279" s="248" t="s">
        <v>1363</v>
      </c>
      <c r="E279" s="18" t="s">
        <v>19</v>
      </c>
      <c r="F279" s="249">
        <v>513.85900000000004</v>
      </c>
      <c r="G279" s="35"/>
      <c r="H279" s="40"/>
    </row>
    <row r="280" spans="1:8" s="2" customFormat="1" ht="16.8" customHeight="1">
      <c r="A280" s="35"/>
      <c r="B280" s="40"/>
      <c r="C280" s="248" t="s">
        <v>133</v>
      </c>
      <c r="D280" s="248" t="s">
        <v>1364</v>
      </c>
      <c r="E280" s="18" t="s">
        <v>19</v>
      </c>
      <c r="F280" s="249">
        <v>881.64700000000005</v>
      </c>
      <c r="G280" s="35"/>
      <c r="H280" s="40"/>
    </row>
    <row r="281" spans="1:8" s="2" customFormat="1" ht="16.8" customHeight="1">
      <c r="A281" s="35"/>
      <c r="B281" s="40"/>
      <c r="C281" s="248" t="s">
        <v>1323</v>
      </c>
      <c r="D281" s="248" t="s">
        <v>349</v>
      </c>
      <c r="E281" s="18" t="s">
        <v>19</v>
      </c>
      <c r="F281" s="249">
        <v>1395.5060000000001</v>
      </c>
      <c r="G281" s="35"/>
      <c r="H281" s="40"/>
    </row>
    <row r="282" spans="1:8" s="2" customFormat="1" ht="16.8" customHeight="1">
      <c r="A282" s="35"/>
      <c r="B282" s="40"/>
      <c r="C282" s="250" t="s">
        <v>3351</v>
      </c>
      <c r="D282" s="35"/>
      <c r="E282" s="35"/>
      <c r="F282" s="35"/>
      <c r="G282" s="35"/>
      <c r="H282" s="40"/>
    </row>
    <row r="283" spans="1:8" s="2" customFormat="1" ht="20.399999999999999">
      <c r="A283" s="35"/>
      <c r="B283" s="40"/>
      <c r="C283" s="248" t="s">
        <v>314</v>
      </c>
      <c r="D283" s="248" t="s">
        <v>315</v>
      </c>
      <c r="E283" s="18" t="s">
        <v>238</v>
      </c>
      <c r="F283" s="249">
        <v>1395.5060000000001</v>
      </c>
      <c r="G283" s="35"/>
      <c r="H283" s="40"/>
    </row>
    <row r="284" spans="1:8" s="2" customFormat="1" ht="20.399999999999999">
      <c r="A284" s="35"/>
      <c r="B284" s="40"/>
      <c r="C284" s="248" t="s">
        <v>321</v>
      </c>
      <c r="D284" s="248" t="s">
        <v>322</v>
      </c>
      <c r="E284" s="18" t="s">
        <v>238</v>
      </c>
      <c r="F284" s="249">
        <v>13955.06</v>
      </c>
      <c r="G284" s="35"/>
      <c r="H284" s="40"/>
    </row>
    <row r="285" spans="1:8" s="2" customFormat="1" ht="20.399999999999999">
      <c r="A285" s="35"/>
      <c r="B285" s="40"/>
      <c r="C285" s="248" t="s">
        <v>334</v>
      </c>
      <c r="D285" s="248" t="s">
        <v>335</v>
      </c>
      <c r="E285" s="18" t="s">
        <v>336</v>
      </c>
      <c r="F285" s="249">
        <v>2651.4609999999998</v>
      </c>
      <c r="G285" s="35"/>
      <c r="H285" s="40"/>
    </row>
    <row r="286" spans="1:8" s="2" customFormat="1" ht="16.8" customHeight="1">
      <c r="A286" s="35"/>
      <c r="B286" s="40"/>
      <c r="C286" s="244" t="s">
        <v>135</v>
      </c>
      <c r="D286" s="245" t="s">
        <v>136</v>
      </c>
      <c r="E286" s="246" t="s">
        <v>19</v>
      </c>
      <c r="F286" s="247">
        <v>267</v>
      </c>
      <c r="G286" s="35"/>
      <c r="H286" s="40"/>
    </row>
    <row r="287" spans="1:8" s="2" customFormat="1" ht="16.8" customHeight="1">
      <c r="A287" s="35"/>
      <c r="B287" s="40"/>
      <c r="C287" s="248" t="s">
        <v>135</v>
      </c>
      <c r="D287" s="248" t="s">
        <v>1348</v>
      </c>
      <c r="E287" s="18" t="s">
        <v>19</v>
      </c>
      <c r="F287" s="249">
        <v>267</v>
      </c>
      <c r="G287" s="35"/>
      <c r="H287" s="40"/>
    </row>
    <row r="288" spans="1:8" s="2" customFormat="1" ht="16.8" customHeight="1">
      <c r="A288" s="35"/>
      <c r="B288" s="40"/>
      <c r="C288" s="250" t="s">
        <v>3351</v>
      </c>
      <c r="D288" s="35"/>
      <c r="E288" s="35"/>
      <c r="F288" s="35"/>
      <c r="G288" s="35"/>
      <c r="H288" s="40"/>
    </row>
    <row r="289" spans="1:8" s="2" customFormat="1" ht="16.8" customHeight="1">
      <c r="A289" s="35"/>
      <c r="B289" s="40"/>
      <c r="C289" s="248" t="s">
        <v>228</v>
      </c>
      <c r="D289" s="248" t="s">
        <v>229</v>
      </c>
      <c r="E289" s="18" t="s">
        <v>230</v>
      </c>
      <c r="F289" s="249">
        <v>267</v>
      </c>
      <c r="G289" s="35"/>
      <c r="H289" s="40"/>
    </row>
    <row r="290" spans="1:8" s="2" customFormat="1" ht="16.8" customHeight="1">
      <c r="A290" s="35"/>
      <c r="B290" s="40"/>
      <c r="C290" s="248" t="s">
        <v>375</v>
      </c>
      <c r="D290" s="248" t="s">
        <v>376</v>
      </c>
      <c r="E290" s="18" t="s">
        <v>230</v>
      </c>
      <c r="F290" s="249">
        <v>267</v>
      </c>
      <c r="G290" s="35"/>
      <c r="H290" s="40"/>
    </row>
    <row r="291" spans="1:8" s="2" customFormat="1" ht="16.8" customHeight="1">
      <c r="A291" s="35"/>
      <c r="B291" s="40"/>
      <c r="C291" s="248" t="s">
        <v>387</v>
      </c>
      <c r="D291" s="248" t="s">
        <v>388</v>
      </c>
      <c r="E291" s="18" t="s">
        <v>230</v>
      </c>
      <c r="F291" s="249">
        <v>267</v>
      </c>
      <c r="G291" s="35"/>
      <c r="H291" s="40"/>
    </row>
    <row r="292" spans="1:8" s="2" customFormat="1" ht="16.8" customHeight="1">
      <c r="A292" s="35"/>
      <c r="B292" s="40"/>
      <c r="C292" s="244" t="s">
        <v>138</v>
      </c>
      <c r="D292" s="245" t="s">
        <v>139</v>
      </c>
      <c r="E292" s="246" t="s">
        <v>19</v>
      </c>
      <c r="F292" s="247">
        <v>1770.93</v>
      </c>
      <c r="G292" s="35"/>
      <c r="H292" s="40"/>
    </row>
    <row r="293" spans="1:8" s="2" customFormat="1" ht="16.8" customHeight="1">
      <c r="A293" s="35"/>
      <c r="B293" s="40"/>
      <c r="C293" s="244" t="s">
        <v>1327</v>
      </c>
      <c r="D293" s="245" t="s">
        <v>1328</v>
      </c>
      <c r="E293" s="246" t="s">
        <v>19</v>
      </c>
      <c r="F293" s="247">
        <v>442.2</v>
      </c>
      <c r="G293" s="35"/>
      <c r="H293" s="40"/>
    </row>
    <row r="294" spans="1:8" s="2" customFormat="1" ht="16.8" customHeight="1">
      <c r="A294" s="35"/>
      <c r="B294" s="40"/>
      <c r="C294" s="248" t="s">
        <v>1327</v>
      </c>
      <c r="D294" s="248" t="s">
        <v>1329</v>
      </c>
      <c r="E294" s="18" t="s">
        <v>19</v>
      </c>
      <c r="F294" s="249">
        <v>442.2</v>
      </c>
      <c r="G294" s="35"/>
      <c r="H294" s="40"/>
    </row>
    <row r="295" spans="1:8" s="2" customFormat="1" ht="16.8" customHeight="1">
      <c r="A295" s="35"/>
      <c r="B295" s="40"/>
      <c r="C295" s="250" t="s">
        <v>3351</v>
      </c>
      <c r="D295" s="35"/>
      <c r="E295" s="35"/>
      <c r="F295" s="35"/>
      <c r="G295" s="35"/>
      <c r="H295" s="40"/>
    </row>
    <row r="296" spans="1:8" s="2" customFormat="1" ht="20.399999999999999">
      <c r="A296" s="35"/>
      <c r="B296" s="40"/>
      <c r="C296" s="248" t="s">
        <v>1424</v>
      </c>
      <c r="D296" s="248" t="s">
        <v>1425</v>
      </c>
      <c r="E296" s="18" t="s">
        <v>210</v>
      </c>
      <c r="F296" s="249">
        <v>442.2</v>
      </c>
      <c r="G296" s="35"/>
      <c r="H296" s="40"/>
    </row>
    <row r="297" spans="1:8" s="2" customFormat="1" ht="16.8" customHeight="1">
      <c r="A297" s="35"/>
      <c r="B297" s="40"/>
      <c r="C297" s="248" t="s">
        <v>723</v>
      </c>
      <c r="D297" s="248" t="s">
        <v>724</v>
      </c>
      <c r="E297" s="18" t="s">
        <v>210</v>
      </c>
      <c r="F297" s="249">
        <v>1785.5</v>
      </c>
      <c r="G297" s="35"/>
      <c r="H297" s="40"/>
    </row>
    <row r="298" spans="1:8" s="2" customFormat="1" ht="16.8" customHeight="1">
      <c r="A298" s="35"/>
      <c r="B298" s="40"/>
      <c r="C298" s="248" t="s">
        <v>736</v>
      </c>
      <c r="D298" s="248" t="s">
        <v>737</v>
      </c>
      <c r="E298" s="18" t="s">
        <v>210</v>
      </c>
      <c r="F298" s="249">
        <v>1785.5</v>
      </c>
      <c r="G298" s="35"/>
      <c r="H298" s="40"/>
    </row>
    <row r="299" spans="1:8" s="2" customFormat="1" ht="16.8" customHeight="1">
      <c r="A299" s="35"/>
      <c r="B299" s="40"/>
      <c r="C299" s="248" t="s">
        <v>362</v>
      </c>
      <c r="D299" s="248" t="s">
        <v>363</v>
      </c>
      <c r="E299" s="18" t="s">
        <v>238</v>
      </c>
      <c r="F299" s="249">
        <v>544.30999999999995</v>
      </c>
      <c r="G299" s="35"/>
      <c r="H299" s="40"/>
    </row>
    <row r="300" spans="1:8" s="2" customFormat="1" ht="16.8" customHeight="1">
      <c r="A300" s="35"/>
      <c r="B300" s="40"/>
      <c r="C300" s="248" t="s">
        <v>401</v>
      </c>
      <c r="D300" s="248" t="s">
        <v>402</v>
      </c>
      <c r="E300" s="18" t="s">
        <v>238</v>
      </c>
      <c r="F300" s="249">
        <v>124.985</v>
      </c>
      <c r="G300" s="35"/>
      <c r="H300" s="40"/>
    </row>
    <row r="301" spans="1:8" s="2" customFormat="1" ht="16.8" customHeight="1">
      <c r="A301" s="35"/>
      <c r="B301" s="40"/>
      <c r="C301" s="248" t="s">
        <v>1587</v>
      </c>
      <c r="D301" s="248" t="s">
        <v>1588</v>
      </c>
      <c r="E301" s="18" t="s">
        <v>210</v>
      </c>
      <c r="F301" s="249">
        <v>442.2</v>
      </c>
      <c r="G301" s="35"/>
      <c r="H301" s="40"/>
    </row>
    <row r="302" spans="1:8" s="2" customFormat="1" ht="16.8" customHeight="1">
      <c r="A302" s="35"/>
      <c r="B302" s="40"/>
      <c r="C302" s="248" t="s">
        <v>616</v>
      </c>
      <c r="D302" s="248" t="s">
        <v>617</v>
      </c>
      <c r="E302" s="18" t="s">
        <v>210</v>
      </c>
      <c r="F302" s="249">
        <v>813.4</v>
      </c>
      <c r="G302" s="35"/>
      <c r="H302" s="40"/>
    </row>
    <row r="303" spans="1:8" s="2" customFormat="1" ht="16.8" customHeight="1">
      <c r="A303" s="35"/>
      <c r="B303" s="40"/>
      <c r="C303" s="248" t="s">
        <v>656</v>
      </c>
      <c r="D303" s="248" t="s">
        <v>657</v>
      </c>
      <c r="E303" s="18" t="s">
        <v>210</v>
      </c>
      <c r="F303" s="249">
        <v>1815.5</v>
      </c>
      <c r="G303" s="35"/>
      <c r="H303" s="40"/>
    </row>
    <row r="304" spans="1:8" s="2" customFormat="1" ht="16.8" customHeight="1">
      <c r="A304" s="35"/>
      <c r="B304" s="40"/>
      <c r="C304" s="248" t="s">
        <v>663</v>
      </c>
      <c r="D304" s="248" t="s">
        <v>664</v>
      </c>
      <c r="E304" s="18" t="s">
        <v>210</v>
      </c>
      <c r="F304" s="249">
        <v>1785.5</v>
      </c>
      <c r="G304" s="35"/>
      <c r="H304" s="40"/>
    </row>
    <row r="305" spans="1:8" s="2" customFormat="1" ht="16.8" customHeight="1">
      <c r="A305" s="35"/>
      <c r="B305" s="40"/>
      <c r="C305" s="248" t="s">
        <v>1428</v>
      </c>
      <c r="D305" s="248" t="s">
        <v>1429</v>
      </c>
      <c r="E305" s="18" t="s">
        <v>210</v>
      </c>
      <c r="F305" s="249">
        <v>442.2</v>
      </c>
      <c r="G305" s="35"/>
      <c r="H305" s="40"/>
    </row>
    <row r="306" spans="1:8" s="2" customFormat="1" ht="16.8" customHeight="1">
      <c r="A306" s="35"/>
      <c r="B306" s="40"/>
      <c r="C306" s="248" t="s">
        <v>351</v>
      </c>
      <c r="D306" s="248" t="s">
        <v>352</v>
      </c>
      <c r="E306" s="18" t="s">
        <v>336</v>
      </c>
      <c r="F306" s="249">
        <v>713.55200000000002</v>
      </c>
      <c r="G306" s="35"/>
      <c r="H306" s="40"/>
    </row>
    <row r="307" spans="1:8" s="2" customFormat="1" ht="16.8" customHeight="1">
      <c r="A307" s="35"/>
      <c r="B307" s="40"/>
      <c r="C307" s="244" t="s">
        <v>1330</v>
      </c>
      <c r="D307" s="245" t="s">
        <v>1331</v>
      </c>
      <c r="E307" s="246" t="s">
        <v>19</v>
      </c>
      <c r="F307" s="247">
        <v>371.2</v>
      </c>
      <c r="G307" s="35"/>
      <c r="H307" s="40"/>
    </row>
    <row r="308" spans="1:8" s="2" customFormat="1" ht="16.8" customHeight="1">
      <c r="A308" s="35"/>
      <c r="B308" s="40"/>
      <c r="C308" s="248" t="s">
        <v>1330</v>
      </c>
      <c r="D308" s="248" t="s">
        <v>1432</v>
      </c>
      <c r="E308" s="18" t="s">
        <v>19</v>
      </c>
      <c r="F308" s="249">
        <v>371.2</v>
      </c>
      <c r="G308" s="35"/>
      <c r="H308" s="40"/>
    </row>
    <row r="309" spans="1:8" s="2" customFormat="1" ht="16.8" customHeight="1">
      <c r="A309" s="35"/>
      <c r="B309" s="40"/>
      <c r="C309" s="250" t="s">
        <v>3351</v>
      </c>
      <c r="D309" s="35"/>
      <c r="E309" s="35"/>
      <c r="F309" s="35"/>
      <c r="G309" s="35"/>
      <c r="H309" s="40"/>
    </row>
    <row r="310" spans="1:8" s="2" customFormat="1" ht="20.399999999999999">
      <c r="A310" s="35"/>
      <c r="B310" s="40"/>
      <c r="C310" s="248" t="s">
        <v>470</v>
      </c>
      <c r="D310" s="248" t="s">
        <v>471</v>
      </c>
      <c r="E310" s="18" t="s">
        <v>210</v>
      </c>
      <c r="F310" s="249">
        <v>371.2</v>
      </c>
      <c r="G310" s="35"/>
      <c r="H310" s="40"/>
    </row>
    <row r="311" spans="1:8" s="2" customFormat="1" ht="16.8" customHeight="1">
      <c r="A311" s="35"/>
      <c r="B311" s="40"/>
      <c r="C311" s="248" t="s">
        <v>723</v>
      </c>
      <c r="D311" s="248" t="s">
        <v>724</v>
      </c>
      <c r="E311" s="18" t="s">
        <v>210</v>
      </c>
      <c r="F311" s="249">
        <v>1785.5</v>
      </c>
      <c r="G311" s="35"/>
      <c r="H311" s="40"/>
    </row>
    <row r="312" spans="1:8" s="2" customFormat="1" ht="16.8" customHeight="1">
      <c r="A312" s="35"/>
      <c r="B312" s="40"/>
      <c r="C312" s="248" t="s">
        <v>736</v>
      </c>
      <c r="D312" s="248" t="s">
        <v>737</v>
      </c>
      <c r="E312" s="18" t="s">
        <v>210</v>
      </c>
      <c r="F312" s="249">
        <v>1785.5</v>
      </c>
      <c r="G312" s="35"/>
      <c r="H312" s="40"/>
    </row>
    <row r="313" spans="1:8" s="2" customFormat="1" ht="16.8" customHeight="1">
      <c r="A313" s="35"/>
      <c r="B313" s="40"/>
      <c r="C313" s="248" t="s">
        <v>362</v>
      </c>
      <c r="D313" s="248" t="s">
        <v>363</v>
      </c>
      <c r="E313" s="18" t="s">
        <v>238</v>
      </c>
      <c r="F313" s="249">
        <v>544.30999999999995</v>
      </c>
      <c r="G313" s="35"/>
      <c r="H313" s="40"/>
    </row>
    <row r="314" spans="1:8" s="2" customFormat="1" ht="16.8" customHeight="1">
      <c r="A314" s="35"/>
      <c r="B314" s="40"/>
      <c r="C314" s="248" t="s">
        <v>401</v>
      </c>
      <c r="D314" s="248" t="s">
        <v>402</v>
      </c>
      <c r="E314" s="18" t="s">
        <v>238</v>
      </c>
      <c r="F314" s="249">
        <v>124.985</v>
      </c>
      <c r="G314" s="35"/>
      <c r="H314" s="40"/>
    </row>
    <row r="315" spans="1:8" s="2" customFormat="1" ht="16.8" customHeight="1">
      <c r="A315" s="35"/>
      <c r="B315" s="40"/>
      <c r="C315" s="248" t="s">
        <v>610</v>
      </c>
      <c r="D315" s="248" t="s">
        <v>611</v>
      </c>
      <c r="E315" s="18" t="s">
        <v>210</v>
      </c>
      <c r="F315" s="249">
        <v>371.2</v>
      </c>
      <c r="G315" s="35"/>
      <c r="H315" s="40"/>
    </row>
    <row r="316" spans="1:8" s="2" customFormat="1" ht="16.8" customHeight="1">
      <c r="A316" s="35"/>
      <c r="B316" s="40"/>
      <c r="C316" s="248" t="s">
        <v>616</v>
      </c>
      <c r="D316" s="248" t="s">
        <v>617</v>
      </c>
      <c r="E316" s="18" t="s">
        <v>210</v>
      </c>
      <c r="F316" s="249">
        <v>813.4</v>
      </c>
      <c r="G316" s="35"/>
      <c r="H316" s="40"/>
    </row>
    <row r="317" spans="1:8" s="2" customFormat="1" ht="16.8" customHeight="1">
      <c r="A317" s="35"/>
      <c r="B317" s="40"/>
      <c r="C317" s="248" t="s">
        <v>656</v>
      </c>
      <c r="D317" s="248" t="s">
        <v>657</v>
      </c>
      <c r="E317" s="18" t="s">
        <v>210</v>
      </c>
      <c r="F317" s="249">
        <v>1815.5</v>
      </c>
      <c r="G317" s="35"/>
      <c r="H317" s="40"/>
    </row>
    <row r="318" spans="1:8" s="2" customFormat="1" ht="16.8" customHeight="1">
      <c r="A318" s="35"/>
      <c r="B318" s="40"/>
      <c r="C318" s="248" t="s">
        <v>663</v>
      </c>
      <c r="D318" s="248" t="s">
        <v>664</v>
      </c>
      <c r="E318" s="18" t="s">
        <v>210</v>
      </c>
      <c r="F318" s="249">
        <v>1785.5</v>
      </c>
      <c r="G318" s="35"/>
      <c r="H318" s="40"/>
    </row>
    <row r="319" spans="1:8" s="2" customFormat="1" ht="16.8" customHeight="1">
      <c r="A319" s="35"/>
      <c r="B319" s="40"/>
      <c r="C319" s="248" t="s">
        <v>476</v>
      </c>
      <c r="D319" s="248" t="s">
        <v>477</v>
      </c>
      <c r="E319" s="18" t="s">
        <v>210</v>
      </c>
      <c r="F319" s="249">
        <v>371.2</v>
      </c>
      <c r="G319" s="35"/>
      <c r="H319" s="40"/>
    </row>
    <row r="320" spans="1:8" s="2" customFormat="1" ht="16.8" customHeight="1">
      <c r="A320" s="35"/>
      <c r="B320" s="40"/>
      <c r="C320" s="248" t="s">
        <v>351</v>
      </c>
      <c r="D320" s="248" t="s">
        <v>352</v>
      </c>
      <c r="E320" s="18" t="s">
        <v>336</v>
      </c>
      <c r="F320" s="249">
        <v>713.55200000000002</v>
      </c>
      <c r="G320" s="35"/>
      <c r="H320" s="40"/>
    </row>
    <row r="321" spans="1:8" s="2" customFormat="1" ht="16.8" customHeight="1">
      <c r="A321" s="35"/>
      <c r="B321" s="40"/>
      <c r="C321" s="244" t="s">
        <v>1334</v>
      </c>
      <c r="D321" s="245" t="s">
        <v>1335</v>
      </c>
      <c r="E321" s="246" t="s">
        <v>19</v>
      </c>
      <c r="F321" s="247">
        <v>972.1</v>
      </c>
      <c r="G321" s="35"/>
      <c r="H321" s="40"/>
    </row>
    <row r="322" spans="1:8" s="2" customFormat="1" ht="16.8" customHeight="1">
      <c r="A322" s="35"/>
      <c r="B322" s="40"/>
      <c r="C322" s="248" t="s">
        <v>1334</v>
      </c>
      <c r="D322" s="248" t="s">
        <v>1336</v>
      </c>
      <c r="E322" s="18" t="s">
        <v>19</v>
      </c>
      <c r="F322" s="249">
        <v>972.1</v>
      </c>
      <c r="G322" s="35"/>
      <c r="H322" s="40"/>
    </row>
    <row r="323" spans="1:8" s="2" customFormat="1" ht="16.8" customHeight="1">
      <c r="A323" s="35"/>
      <c r="B323" s="40"/>
      <c r="C323" s="250" t="s">
        <v>3351</v>
      </c>
      <c r="D323" s="35"/>
      <c r="E323" s="35"/>
      <c r="F323" s="35"/>
      <c r="G323" s="35"/>
      <c r="H323" s="40"/>
    </row>
    <row r="324" spans="1:8" s="2" customFormat="1" ht="20.399999999999999">
      <c r="A324" s="35"/>
      <c r="B324" s="40"/>
      <c r="C324" s="248" t="s">
        <v>1434</v>
      </c>
      <c r="D324" s="248" t="s">
        <v>1435</v>
      </c>
      <c r="E324" s="18" t="s">
        <v>210</v>
      </c>
      <c r="F324" s="249">
        <v>972.1</v>
      </c>
      <c r="G324" s="35"/>
      <c r="H324" s="40"/>
    </row>
    <row r="325" spans="1:8" s="2" customFormat="1" ht="16.8" customHeight="1">
      <c r="A325" s="35"/>
      <c r="B325" s="40"/>
      <c r="C325" s="248" t="s">
        <v>723</v>
      </c>
      <c r="D325" s="248" t="s">
        <v>724</v>
      </c>
      <c r="E325" s="18" t="s">
        <v>210</v>
      </c>
      <c r="F325" s="249">
        <v>1785.5</v>
      </c>
      <c r="G325" s="35"/>
      <c r="H325" s="40"/>
    </row>
    <row r="326" spans="1:8" s="2" customFormat="1" ht="16.8" customHeight="1">
      <c r="A326" s="35"/>
      <c r="B326" s="40"/>
      <c r="C326" s="248" t="s">
        <v>736</v>
      </c>
      <c r="D326" s="248" t="s">
        <v>737</v>
      </c>
      <c r="E326" s="18" t="s">
        <v>210</v>
      </c>
      <c r="F326" s="249">
        <v>1785.5</v>
      </c>
      <c r="G326" s="35"/>
      <c r="H326" s="40"/>
    </row>
    <row r="327" spans="1:8" s="2" customFormat="1" ht="16.8" customHeight="1">
      <c r="A327" s="35"/>
      <c r="B327" s="40"/>
      <c r="C327" s="248" t="s">
        <v>362</v>
      </c>
      <c r="D327" s="248" t="s">
        <v>363</v>
      </c>
      <c r="E327" s="18" t="s">
        <v>238</v>
      </c>
      <c r="F327" s="249">
        <v>544.30999999999995</v>
      </c>
      <c r="G327" s="35"/>
      <c r="H327" s="40"/>
    </row>
    <row r="328" spans="1:8" s="2" customFormat="1" ht="16.8" customHeight="1">
      <c r="A328" s="35"/>
      <c r="B328" s="40"/>
      <c r="C328" s="248" t="s">
        <v>401</v>
      </c>
      <c r="D328" s="248" t="s">
        <v>402</v>
      </c>
      <c r="E328" s="18" t="s">
        <v>238</v>
      </c>
      <c r="F328" s="249">
        <v>124.985</v>
      </c>
      <c r="G328" s="35"/>
      <c r="H328" s="40"/>
    </row>
    <row r="329" spans="1:8" s="2" customFormat="1" ht="16.8" customHeight="1">
      <c r="A329" s="35"/>
      <c r="B329" s="40"/>
      <c r="C329" s="248" t="s">
        <v>1595</v>
      </c>
      <c r="D329" s="248" t="s">
        <v>1596</v>
      </c>
      <c r="E329" s="18" t="s">
        <v>210</v>
      </c>
      <c r="F329" s="249">
        <v>972.1</v>
      </c>
      <c r="G329" s="35"/>
      <c r="H329" s="40"/>
    </row>
    <row r="330" spans="1:8" s="2" customFormat="1" ht="16.8" customHeight="1">
      <c r="A330" s="35"/>
      <c r="B330" s="40"/>
      <c r="C330" s="248" t="s">
        <v>1600</v>
      </c>
      <c r="D330" s="248" t="s">
        <v>1601</v>
      </c>
      <c r="E330" s="18" t="s">
        <v>210</v>
      </c>
      <c r="F330" s="249">
        <v>972.1</v>
      </c>
      <c r="G330" s="35"/>
      <c r="H330" s="40"/>
    </row>
    <row r="331" spans="1:8" s="2" customFormat="1" ht="16.8" customHeight="1">
      <c r="A331" s="35"/>
      <c r="B331" s="40"/>
      <c r="C331" s="248" t="s">
        <v>656</v>
      </c>
      <c r="D331" s="248" t="s">
        <v>657</v>
      </c>
      <c r="E331" s="18" t="s">
        <v>210</v>
      </c>
      <c r="F331" s="249">
        <v>1815.5</v>
      </c>
      <c r="G331" s="35"/>
      <c r="H331" s="40"/>
    </row>
    <row r="332" spans="1:8" s="2" customFormat="1" ht="16.8" customHeight="1">
      <c r="A332" s="35"/>
      <c r="B332" s="40"/>
      <c r="C332" s="248" t="s">
        <v>663</v>
      </c>
      <c r="D332" s="248" t="s">
        <v>664</v>
      </c>
      <c r="E332" s="18" t="s">
        <v>210</v>
      </c>
      <c r="F332" s="249">
        <v>1785.5</v>
      </c>
      <c r="G332" s="35"/>
      <c r="H332" s="40"/>
    </row>
    <row r="333" spans="1:8" s="2" customFormat="1" ht="16.8" customHeight="1">
      <c r="A333" s="35"/>
      <c r="B333" s="40"/>
      <c r="C333" s="248" t="s">
        <v>1438</v>
      </c>
      <c r="D333" s="248" t="s">
        <v>1439</v>
      </c>
      <c r="E333" s="18" t="s">
        <v>210</v>
      </c>
      <c r="F333" s="249">
        <v>972.1</v>
      </c>
      <c r="G333" s="35"/>
      <c r="H333" s="40"/>
    </row>
    <row r="334" spans="1:8" s="2" customFormat="1" ht="16.8" customHeight="1">
      <c r="A334" s="35"/>
      <c r="B334" s="40"/>
      <c r="C334" s="248" t="s">
        <v>351</v>
      </c>
      <c r="D334" s="248" t="s">
        <v>352</v>
      </c>
      <c r="E334" s="18" t="s">
        <v>336</v>
      </c>
      <c r="F334" s="249">
        <v>713.55200000000002</v>
      </c>
      <c r="G334" s="35"/>
      <c r="H334" s="40"/>
    </row>
    <row r="335" spans="1:8" s="2" customFormat="1" ht="16.8" customHeight="1">
      <c r="A335" s="35"/>
      <c r="B335" s="40"/>
      <c r="C335" s="244" t="s">
        <v>1337</v>
      </c>
      <c r="D335" s="245" t="s">
        <v>1338</v>
      </c>
      <c r="E335" s="246" t="s">
        <v>19</v>
      </c>
      <c r="F335" s="247">
        <v>356.77600000000001</v>
      </c>
      <c r="G335" s="35"/>
      <c r="H335" s="40"/>
    </row>
    <row r="336" spans="1:8" s="2" customFormat="1" ht="16.8" customHeight="1">
      <c r="A336" s="35"/>
      <c r="B336" s="40"/>
      <c r="C336" s="248" t="s">
        <v>19</v>
      </c>
      <c r="D336" s="248" t="s">
        <v>1374</v>
      </c>
      <c r="E336" s="18" t="s">
        <v>19</v>
      </c>
      <c r="F336" s="249">
        <v>107.985</v>
      </c>
      <c r="G336" s="35"/>
      <c r="H336" s="40"/>
    </row>
    <row r="337" spans="1:8" s="2" customFormat="1" ht="16.8" customHeight="1">
      <c r="A337" s="35"/>
      <c r="B337" s="40"/>
      <c r="C337" s="248" t="s">
        <v>19</v>
      </c>
      <c r="D337" s="248" t="s">
        <v>1375</v>
      </c>
      <c r="E337" s="18" t="s">
        <v>19</v>
      </c>
      <c r="F337" s="249">
        <v>90.647000000000006</v>
      </c>
      <c r="G337" s="35"/>
      <c r="H337" s="40"/>
    </row>
    <row r="338" spans="1:8" s="2" customFormat="1" ht="16.8" customHeight="1">
      <c r="A338" s="35"/>
      <c r="B338" s="40"/>
      <c r="C338" s="248" t="s">
        <v>19</v>
      </c>
      <c r="D338" s="248" t="s">
        <v>1376</v>
      </c>
      <c r="E338" s="18" t="s">
        <v>19</v>
      </c>
      <c r="F338" s="249">
        <v>158.14400000000001</v>
      </c>
      <c r="G338" s="35"/>
      <c r="H338" s="40"/>
    </row>
    <row r="339" spans="1:8" s="2" customFormat="1" ht="16.8" customHeight="1">
      <c r="A339" s="35"/>
      <c r="B339" s="40"/>
      <c r="C339" s="248" t="s">
        <v>1337</v>
      </c>
      <c r="D339" s="248" t="s">
        <v>349</v>
      </c>
      <c r="E339" s="18" t="s">
        <v>19</v>
      </c>
      <c r="F339" s="249">
        <v>356.77600000000001</v>
      </c>
      <c r="G339" s="35"/>
      <c r="H339" s="40"/>
    </row>
    <row r="340" spans="1:8" s="2" customFormat="1" ht="16.8" customHeight="1">
      <c r="A340" s="35"/>
      <c r="B340" s="40"/>
      <c r="C340" s="250" t="s">
        <v>3351</v>
      </c>
      <c r="D340" s="35"/>
      <c r="E340" s="35"/>
      <c r="F340" s="35"/>
      <c r="G340" s="35"/>
      <c r="H340" s="40"/>
    </row>
    <row r="341" spans="1:8" s="2" customFormat="1" ht="16.8" customHeight="1">
      <c r="A341" s="35"/>
      <c r="B341" s="40"/>
      <c r="C341" s="248" t="s">
        <v>351</v>
      </c>
      <c r="D341" s="248" t="s">
        <v>352</v>
      </c>
      <c r="E341" s="18" t="s">
        <v>336</v>
      </c>
      <c r="F341" s="249">
        <v>356.77600000000001</v>
      </c>
      <c r="G341" s="35"/>
      <c r="H341" s="40"/>
    </row>
    <row r="342" spans="1:8" s="2" customFormat="1" ht="20.399999999999999">
      <c r="A342" s="35"/>
      <c r="B342" s="40"/>
      <c r="C342" s="248" t="s">
        <v>301</v>
      </c>
      <c r="D342" s="248" t="s">
        <v>302</v>
      </c>
      <c r="E342" s="18" t="s">
        <v>238</v>
      </c>
      <c r="F342" s="249">
        <v>772.67700000000002</v>
      </c>
      <c r="G342" s="35"/>
      <c r="H342" s="40"/>
    </row>
    <row r="343" spans="1:8" s="2" customFormat="1" ht="20.399999999999999">
      <c r="A343" s="35"/>
      <c r="B343" s="40"/>
      <c r="C343" s="248" t="s">
        <v>308</v>
      </c>
      <c r="D343" s="248" t="s">
        <v>309</v>
      </c>
      <c r="E343" s="18" t="s">
        <v>238</v>
      </c>
      <c r="F343" s="249">
        <v>772.67700000000002</v>
      </c>
      <c r="G343" s="35"/>
      <c r="H343" s="40"/>
    </row>
    <row r="344" spans="1:8" s="2" customFormat="1" ht="20.399999999999999">
      <c r="A344" s="35"/>
      <c r="B344" s="40"/>
      <c r="C344" s="248" t="s">
        <v>314</v>
      </c>
      <c r="D344" s="248" t="s">
        <v>315</v>
      </c>
      <c r="E344" s="18" t="s">
        <v>238</v>
      </c>
      <c r="F344" s="249">
        <v>1395.5060000000001</v>
      </c>
      <c r="G344" s="35"/>
      <c r="H344" s="40"/>
    </row>
    <row r="345" spans="1:8" s="2" customFormat="1" ht="16.8" customHeight="1">
      <c r="A345" s="35"/>
      <c r="B345" s="40"/>
      <c r="C345" s="248" t="s">
        <v>327</v>
      </c>
      <c r="D345" s="248" t="s">
        <v>328</v>
      </c>
      <c r="E345" s="18" t="s">
        <v>238</v>
      </c>
      <c r="F345" s="249">
        <v>772.67700000000002</v>
      </c>
      <c r="G345" s="35"/>
      <c r="H345" s="40"/>
    </row>
    <row r="346" spans="1:8" s="2" customFormat="1" ht="16.8" customHeight="1">
      <c r="A346" s="35"/>
      <c r="B346" s="40"/>
      <c r="C346" s="244" t="s">
        <v>142</v>
      </c>
      <c r="D346" s="245" t="s">
        <v>143</v>
      </c>
      <c r="E346" s="246" t="s">
        <v>19</v>
      </c>
      <c r="F346" s="247">
        <v>1.6</v>
      </c>
      <c r="G346" s="35"/>
      <c r="H346" s="40"/>
    </row>
    <row r="347" spans="1:8" s="2" customFormat="1" ht="16.8" customHeight="1">
      <c r="A347" s="35"/>
      <c r="B347" s="40"/>
      <c r="C347" s="248" t="s">
        <v>142</v>
      </c>
      <c r="D347" s="248" t="s">
        <v>1352</v>
      </c>
      <c r="E347" s="18" t="s">
        <v>19</v>
      </c>
      <c r="F347" s="249">
        <v>1.6</v>
      </c>
      <c r="G347" s="35"/>
      <c r="H347" s="40"/>
    </row>
    <row r="348" spans="1:8" s="2" customFormat="1" ht="16.8" customHeight="1">
      <c r="A348" s="35"/>
      <c r="B348" s="40"/>
      <c r="C348" s="250" t="s">
        <v>3351</v>
      </c>
      <c r="D348" s="35"/>
      <c r="E348" s="35"/>
      <c r="F348" s="35"/>
      <c r="G348" s="35"/>
      <c r="H348" s="40"/>
    </row>
    <row r="349" spans="1:8" s="2" customFormat="1" ht="20.399999999999999">
      <c r="A349" s="35"/>
      <c r="B349" s="40"/>
      <c r="C349" s="248" t="s">
        <v>250</v>
      </c>
      <c r="D349" s="248" t="s">
        <v>251</v>
      </c>
      <c r="E349" s="18" t="s">
        <v>238</v>
      </c>
      <c r="F349" s="249">
        <v>1.6</v>
      </c>
      <c r="G349" s="35"/>
      <c r="H349" s="40"/>
    </row>
    <row r="350" spans="1:8" s="2" customFormat="1" ht="20.399999999999999">
      <c r="A350" s="35"/>
      <c r="B350" s="40"/>
      <c r="C350" s="248" t="s">
        <v>314</v>
      </c>
      <c r="D350" s="248" t="s">
        <v>315</v>
      </c>
      <c r="E350" s="18" t="s">
        <v>238</v>
      </c>
      <c r="F350" s="249">
        <v>1395.5060000000001</v>
      </c>
      <c r="G350" s="35"/>
      <c r="H350" s="40"/>
    </row>
    <row r="351" spans="1:8" s="2" customFormat="1" ht="16.8" customHeight="1">
      <c r="A351" s="35"/>
      <c r="B351" s="40"/>
      <c r="C351" s="248" t="s">
        <v>342</v>
      </c>
      <c r="D351" s="248" t="s">
        <v>343</v>
      </c>
      <c r="E351" s="18" t="s">
        <v>238</v>
      </c>
      <c r="F351" s="249">
        <v>1129.453</v>
      </c>
      <c r="G351" s="35"/>
      <c r="H351" s="40"/>
    </row>
    <row r="352" spans="1:8" s="2" customFormat="1" ht="16.8" customHeight="1">
      <c r="A352" s="35"/>
      <c r="B352" s="40"/>
      <c r="C352" s="244" t="s">
        <v>3357</v>
      </c>
      <c r="D352" s="245" t="s">
        <v>143</v>
      </c>
      <c r="E352" s="246" t="s">
        <v>19</v>
      </c>
      <c r="F352" s="247">
        <v>1.52</v>
      </c>
      <c r="G352" s="35"/>
      <c r="H352" s="40"/>
    </row>
    <row r="353" spans="1:8" s="2" customFormat="1" ht="16.8" customHeight="1">
      <c r="A353" s="35"/>
      <c r="B353" s="40"/>
      <c r="C353" s="244" t="s">
        <v>146</v>
      </c>
      <c r="D353" s="245" t="s">
        <v>147</v>
      </c>
      <c r="E353" s="246" t="s">
        <v>19</v>
      </c>
      <c r="F353" s="247">
        <v>1798.5070000000001</v>
      </c>
      <c r="G353" s="35"/>
      <c r="H353" s="40"/>
    </row>
    <row r="354" spans="1:8" s="2" customFormat="1" ht="16.8" customHeight="1">
      <c r="A354" s="35"/>
      <c r="B354" s="40"/>
      <c r="C354" s="248" t="s">
        <v>146</v>
      </c>
      <c r="D354" s="248" t="s">
        <v>1350</v>
      </c>
      <c r="E354" s="18" t="s">
        <v>19</v>
      </c>
      <c r="F354" s="249">
        <v>1798.5070000000001</v>
      </c>
      <c r="G354" s="35"/>
      <c r="H354" s="40"/>
    </row>
    <row r="355" spans="1:8" s="2" customFormat="1" ht="16.8" customHeight="1">
      <c r="A355" s="35"/>
      <c r="B355" s="40"/>
      <c r="C355" s="250" t="s">
        <v>3351</v>
      </c>
      <c r="D355" s="35"/>
      <c r="E355" s="35"/>
      <c r="F355" s="35"/>
      <c r="G355" s="35"/>
      <c r="H355" s="40"/>
    </row>
    <row r="356" spans="1:8" s="2" customFormat="1" ht="20.399999999999999">
      <c r="A356" s="35"/>
      <c r="B356" s="40"/>
      <c r="C356" s="248" t="s">
        <v>898</v>
      </c>
      <c r="D356" s="248" t="s">
        <v>899</v>
      </c>
      <c r="E356" s="18" t="s">
        <v>238</v>
      </c>
      <c r="F356" s="249">
        <v>1798.5070000000001</v>
      </c>
      <c r="G356" s="35"/>
      <c r="H356" s="40"/>
    </row>
    <row r="357" spans="1:8" s="2" customFormat="1" ht="20.399999999999999">
      <c r="A357" s="35"/>
      <c r="B357" s="40"/>
      <c r="C357" s="248" t="s">
        <v>314</v>
      </c>
      <c r="D357" s="248" t="s">
        <v>315</v>
      </c>
      <c r="E357" s="18" t="s">
        <v>238</v>
      </c>
      <c r="F357" s="249">
        <v>1395.5060000000001</v>
      </c>
      <c r="G357" s="35"/>
      <c r="H357" s="40"/>
    </row>
    <row r="358" spans="1:8" s="2" customFormat="1" ht="16.8" customHeight="1">
      <c r="A358" s="35"/>
      <c r="B358" s="40"/>
      <c r="C358" s="248" t="s">
        <v>342</v>
      </c>
      <c r="D358" s="248" t="s">
        <v>343</v>
      </c>
      <c r="E358" s="18" t="s">
        <v>238</v>
      </c>
      <c r="F358" s="249">
        <v>1129.453</v>
      </c>
      <c r="G358" s="35"/>
      <c r="H358" s="40"/>
    </row>
    <row r="359" spans="1:8" s="2" customFormat="1" ht="16.8" customHeight="1">
      <c r="A359" s="35"/>
      <c r="B359" s="40"/>
      <c r="C359" s="244" t="s">
        <v>3358</v>
      </c>
      <c r="D359" s="245" t="s">
        <v>147</v>
      </c>
      <c r="E359" s="246" t="s">
        <v>19</v>
      </c>
      <c r="F359" s="247">
        <v>1627.86</v>
      </c>
      <c r="G359" s="35"/>
      <c r="H359" s="40"/>
    </row>
    <row r="360" spans="1:8" s="2" customFormat="1" ht="16.8" customHeight="1">
      <c r="A360" s="35"/>
      <c r="B360" s="40"/>
      <c r="C360" s="244" t="s">
        <v>149</v>
      </c>
      <c r="D360" s="245" t="s">
        <v>147</v>
      </c>
      <c r="E360" s="246" t="s">
        <v>19</v>
      </c>
      <c r="F360" s="247">
        <v>130.19999999999999</v>
      </c>
      <c r="G360" s="35"/>
      <c r="H360" s="40"/>
    </row>
    <row r="361" spans="1:8" s="2" customFormat="1" ht="16.8" customHeight="1">
      <c r="A361" s="35"/>
      <c r="B361" s="40"/>
      <c r="C361" s="244" t="s">
        <v>151</v>
      </c>
      <c r="D361" s="245" t="s">
        <v>147</v>
      </c>
      <c r="E361" s="246" t="s">
        <v>19</v>
      </c>
      <c r="F361" s="247">
        <v>17.5</v>
      </c>
      <c r="G361" s="35"/>
      <c r="H361" s="40"/>
    </row>
    <row r="362" spans="1:8" s="2" customFormat="1" ht="16.8" customHeight="1">
      <c r="A362" s="35"/>
      <c r="B362" s="40"/>
      <c r="C362" s="244" t="s">
        <v>153</v>
      </c>
      <c r="D362" s="245" t="s">
        <v>154</v>
      </c>
      <c r="E362" s="246" t="s">
        <v>19</v>
      </c>
      <c r="F362" s="247">
        <v>307.04500000000002</v>
      </c>
      <c r="G362" s="35"/>
      <c r="H362" s="40"/>
    </row>
    <row r="363" spans="1:8" s="2" customFormat="1" ht="16.8" customHeight="1">
      <c r="A363" s="35"/>
      <c r="B363" s="40"/>
      <c r="C363" s="244" t="s">
        <v>156</v>
      </c>
      <c r="D363" s="245" t="s">
        <v>156</v>
      </c>
      <c r="E363" s="246" t="s">
        <v>19</v>
      </c>
      <c r="F363" s="247">
        <v>1129.453</v>
      </c>
      <c r="G363" s="35"/>
      <c r="H363" s="40"/>
    </row>
    <row r="364" spans="1:8" s="2" customFormat="1" ht="16.8" customHeight="1">
      <c r="A364" s="35"/>
      <c r="B364" s="40"/>
      <c r="C364" s="248" t="s">
        <v>19</v>
      </c>
      <c r="D364" s="248" t="s">
        <v>1371</v>
      </c>
      <c r="E364" s="18" t="s">
        <v>19</v>
      </c>
      <c r="F364" s="249">
        <v>1800.107</v>
      </c>
      <c r="G364" s="35"/>
      <c r="H364" s="40"/>
    </row>
    <row r="365" spans="1:8" s="2" customFormat="1" ht="16.8" customHeight="1">
      <c r="A365" s="35"/>
      <c r="B365" s="40"/>
      <c r="C365" s="248" t="s">
        <v>19</v>
      </c>
      <c r="D365" s="248" t="s">
        <v>1372</v>
      </c>
      <c r="E365" s="18" t="s">
        <v>19</v>
      </c>
      <c r="F365" s="249">
        <v>-670.654</v>
      </c>
      <c r="G365" s="35"/>
      <c r="H365" s="40"/>
    </row>
    <row r="366" spans="1:8" s="2" customFormat="1" ht="16.8" customHeight="1">
      <c r="A366" s="35"/>
      <c r="B366" s="40"/>
      <c r="C366" s="248" t="s">
        <v>156</v>
      </c>
      <c r="D366" s="248" t="s">
        <v>349</v>
      </c>
      <c r="E366" s="18" t="s">
        <v>19</v>
      </c>
      <c r="F366" s="249">
        <v>1129.453</v>
      </c>
      <c r="G366" s="35"/>
      <c r="H366" s="40"/>
    </row>
    <row r="367" spans="1:8" s="2" customFormat="1" ht="16.8" customHeight="1">
      <c r="A367" s="35"/>
      <c r="B367" s="40"/>
      <c r="C367" s="250" t="s">
        <v>3351</v>
      </c>
      <c r="D367" s="35"/>
      <c r="E367" s="35"/>
      <c r="F367" s="35"/>
      <c r="G367" s="35"/>
      <c r="H367" s="40"/>
    </row>
    <row r="368" spans="1:8" s="2" customFormat="1" ht="16.8" customHeight="1">
      <c r="A368" s="35"/>
      <c r="B368" s="40"/>
      <c r="C368" s="248" t="s">
        <v>342</v>
      </c>
      <c r="D368" s="248" t="s">
        <v>343</v>
      </c>
      <c r="E368" s="18" t="s">
        <v>238</v>
      </c>
      <c r="F368" s="249">
        <v>1129.453</v>
      </c>
      <c r="G368" s="35"/>
      <c r="H368" s="40"/>
    </row>
    <row r="369" spans="1:8" s="2" customFormat="1" ht="20.399999999999999">
      <c r="A369" s="35"/>
      <c r="B369" s="40"/>
      <c r="C369" s="248" t="s">
        <v>301</v>
      </c>
      <c r="D369" s="248" t="s">
        <v>302</v>
      </c>
      <c r="E369" s="18" t="s">
        <v>238</v>
      </c>
      <c r="F369" s="249">
        <v>772.67700000000002</v>
      </c>
      <c r="G369" s="35"/>
      <c r="H369" s="40"/>
    </row>
    <row r="370" spans="1:8" s="2" customFormat="1" ht="20.399999999999999">
      <c r="A370" s="35"/>
      <c r="B370" s="40"/>
      <c r="C370" s="248" t="s">
        <v>308</v>
      </c>
      <c r="D370" s="248" t="s">
        <v>309</v>
      </c>
      <c r="E370" s="18" t="s">
        <v>238</v>
      </c>
      <c r="F370" s="249">
        <v>772.67700000000002</v>
      </c>
      <c r="G370" s="35"/>
      <c r="H370" s="40"/>
    </row>
    <row r="371" spans="1:8" s="2" customFormat="1" ht="20.399999999999999">
      <c r="A371" s="35"/>
      <c r="B371" s="40"/>
      <c r="C371" s="248" t="s">
        <v>314</v>
      </c>
      <c r="D371" s="248" t="s">
        <v>315</v>
      </c>
      <c r="E371" s="18" t="s">
        <v>238</v>
      </c>
      <c r="F371" s="249">
        <v>1395.5060000000001</v>
      </c>
      <c r="G371" s="35"/>
      <c r="H371" s="40"/>
    </row>
    <row r="372" spans="1:8" s="2" customFormat="1" ht="16.8" customHeight="1">
      <c r="A372" s="35"/>
      <c r="B372" s="40"/>
      <c r="C372" s="248" t="s">
        <v>327</v>
      </c>
      <c r="D372" s="248" t="s">
        <v>328</v>
      </c>
      <c r="E372" s="18" t="s">
        <v>238</v>
      </c>
      <c r="F372" s="249">
        <v>772.67700000000002</v>
      </c>
      <c r="G372" s="35"/>
      <c r="H372" s="40"/>
    </row>
    <row r="373" spans="1:8" s="2" customFormat="1" ht="16.8" customHeight="1">
      <c r="A373" s="35"/>
      <c r="B373" s="40"/>
      <c r="C373" s="244" t="s">
        <v>3366</v>
      </c>
      <c r="D373" s="245" t="s">
        <v>156</v>
      </c>
      <c r="E373" s="246" t="s">
        <v>19</v>
      </c>
      <c r="F373" s="247">
        <v>1248.0419999999999</v>
      </c>
      <c r="G373" s="35"/>
      <c r="H373" s="40"/>
    </row>
    <row r="374" spans="1:8" s="2" customFormat="1" ht="26.4" customHeight="1">
      <c r="A374" s="35"/>
      <c r="B374" s="40"/>
      <c r="C374" s="243" t="s">
        <v>97</v>
      </c>
      <c r="D374" s="243" t="s">
        <v>98</v>
      </c>
      <c r="E374" s="35"/>
      <c r="F374" s="35"/>
      <c r="G374" s="35"/>
      <c r="H374" s="40"/>
    </row>
    <row r="375" spans="1:8" s="2" customFormat="1" ht="16.8" customHeight="1">
      <c r="A375" s="35"/>
      <c r="B375" s="40"/>
      <c r="C375" s="244" t="s">
        <v>124</v>
      </c>
      <c r="D375" s="245" t="s">
        <v>125</v>
      </c>
      <c r="E375" s="246" t="s">
        <v>19</v>
      </c>
      <c r="F375" s="247">
        <v>0.08</v>
      </c>
      <c r="G375" s="35"/>
      <c r="H375" s="40"/>
    </row>
    <row r="376" spans="1:8" s="2" customFormat="1" ht="16.8" customHeight="1">
      <c r="A376" s="35"/>
      <c r="B376" s="40"/>
      <c r="C376" s="248" t="s">
        <v>124</v>
      </c>
      <c r="D376" s="248" t="s">
        <v>1755</v>
      </c>
      <c r="E376" s="18" t="s">
        <v>19</v>
      </c>
      <c r="F376" s="249">
        <v>0.08</v>
      </c>
      <c r="G376" s="35"/>
      <c r="H376" s="40"/>
    </row>
    <row r="377" spans="1:8" s="2" customFormat="1" ht="16.8" customHeight="1">
      <c r="A377" s="35"/>
      <c r="B377" s="40"/>
      <c r="C377" s="250" t="s">
        <v>3351</v>
      </c>
      <c r="D377" s="35"/>
      <c r="E377" s="35"/>
      <c r="F377" s="35"/>
      <c r="G377" s="35"/>
      <c r="H377" s="40"/>
    </row>
    <row r="378" spans="1:8" s="2" customFormat="1" ht="16.8" customHeight="1">
      <c r="A378" s="35"/>
      <c r="B378" s="40"/>
      <c r="C378" s="248" t="s">
        <v>401</v>
      </c>
      <c r="D378" s="248" t="s">
        <v>402</v>
      </c>
      <c r="E378" s="18" t="s">
        <v>238</v>
      </c>
      <c r="F378" s="249">
        <v>0.08</v>
      </c>
      <c r="G378" s="35"/>
      <c r="H378" s="40"/>
    </row>
    <row r="379" spans="1:8" s="2" customFormat="1" ht="16.8" customHeight="1">
      <c r="A379" s="35"/>
      <c r="B379" s="40"/>
      <c r="C379" s="248" t="s">
        <v>342</v>
      </c>
      <c r="D379" s="248" t="s">
        <v>343</v>
      </c>
      <c r="E379" s="18" t="s">
        <v>238</v>
      </c>
      <c r="F379" s="249">
        <v>0.68600000000000005</v>
      </c>
      <c r="G379" s="35"/>
      <c r="H379" s="40"/>
    </row>
    <row r="380" spans="1:8" s="2" customFormat="1" ht="16.8" customHeight="1">
      <c r="A380" s="35"/>
      <c r="B380" s="40"/>
      <c r="C380" s="244" t="s">
        <v>3352</v>
      </c>
      <c r="D380" s="245" t="s">
        <v>125</v>
      </c>
      <c r="E380" s="246" t="s">
        <v>19</v>
      </c>
      <c r="F380" s="247">
        <v>123.965</v>
      </c>
      <c r="G380" s="35"/>
      <c r="H380" s="40"/>
    </row>
    <row r="381" spans="1:8" s="2" customFormat="1" ht="16.8" customHeight="1">
      <c r="A381" s="35"/>
      <c r="B381" s="40"/>
      <c r="C381" s="244" t="s">
        <v>127</v>
      </c>
      <c r="D381" s="245" t="s">
        <v>128</v>
      </c>
      <c r="E381" s="246" t="s">
        <v>19</v>
      </c>
      <c r="F381" s="247">
        <v>1.2490000000000001</v>
      </c>
      <c r="G381" s="35"/>
      <c r="H381" s="40"/>
    </row>
    <row r="382" spans="1:8" s="2" customFormat="1" ht="16.8" customHeight="1">
      <c r="A382" s="35"/>
      <c r="B382" s="40"/>
      <c r="C382" s="244" t="s">
        <v>131</v>
      </c>
      <c r="D382" s="245" t="s">
        <v>128</v>
      </c>
      <c r="E382" s="246" t="s">
        <v>19</v>
      </c>
      <c r="F382" s="247">
        <v>0.30599999999999999</v>
      </c>
      <c r="G382" s="35"/>
      <c r="H382" s="40"/>
    </row>
    <row r="383" spans="1:8" s="2" customFormat="1" ht="16.8" customHeight="1">
      <c r="A383" s="35"/>
      <c r="B383" s="40"/>
      <c r="C383" s="248" t="s">
        <v>131</v>
      </c>
      <c r="D383" s="248" t="s">
        <v>1749</v>
      </c>
      <c r="E383" s="18" t="s">
        <v>19</v>
      </c>
      <c r="F383" s="249">
        <v>0.30599999999999999</v>
      </c>
      <c r="G383" s="35"/>
      <c r="H383" s="40"/>
    </row>
    <row r="384" spans="1:8" s="2" customFormat="1" ht="16.8" customHeight="1">
      <c r="A384" s="35"/>
      <c r="B384" s="40"/>
      <c r="C384" s="250" t="s">
        <v>3351</v>
      </c>
      <c r="D384" s="35"/>
      <c r="E384" s="35"/>
      <c r="F384" s="35"/>
      <c r="G384" s="35"/>
      <c r="H384" s="40"/>
    </row>
    <row r="385" spans="1:8" s="2" customFormat="1" ht="16.8" customHeight="1">
      <c r="A385" s="35"/>
      <c r="B385" s="40"/>
      <c r="C385" s="248" t="s">
        <v>362</v>
      </c>
      <c r="D385" s="248" t="s">
        <v>363</v>
      </c>
      <c r="E385" s="18" t="s">
        <v>238</v>
      </c>
      <c r="F385" s="249">
        <v>0.30599999999999999</v>
      </c>
      <c r="G385" s="35"/>
      <c r="H385" s="40"/>
    </row>
    <row r="386" spans="1:8" s="2" customFormat="1" ht="16.8" customHeight="1">
      <c r="A386" s="35"/>
      <c r="B386" s="40"/>
      <c r="C386" s="248" t="s">
        <v>342</v>
      </c>
      <c r="D386" s="248" t="s">
        <v>343</v>
      </c>
      <c r="E386" s="18" t="s">
        <v>238</v>
      </c>
      <c r="F386" s="249">
        <v>0.68600000000000005</v>
      </c>
      <c r="G386" s="35"/>
      <c r="H386" s="40"/>
    </row>
    <row r="387" spans="1:8" s="2" customFormat="1" ht="16.8" customHeight="1">
      <c r="A387" s="35"/>
      <c r="B387" s="40"/>
      <c r="C387" s="248" t="s">
        <v>369</v>
      </c>
      <c r="D387" s="248" t="s">
        <v>370</v>
      </c>
      <c r="E387" s="18" t="s">
        <v>336</v>
      </c>
      <c r="F387" s="249">
        <v>0.61199999999999999</v>
      </c>
      <c r="G387" s="35"/>
      <c r="H387" s="40"/>
    </row>
    <row r="388" spans="1:8" s="2" customFormat="1" ht="16.8" customHeight="1">
      <c r="A388" s="35"/>
      <c r="B388" s="40"/>
      <c r="C388" s="244" t="s">
        <v>3355</v>
      </c>
      <c r="D388" s="245" t="s">
        <v>128</v>
      </c>
      <c r="E388" s="246" t="s">
        <v>19</v>
      </c>
      <c r="F388" s="247">
        <v>490.18700000000001</v>
      </c>
      <c r="G388" s="35"/>
      <c r="H388" s="40"/>
    </row>
    <row r="389" spans="1:8" s="2" customFormat="1" ht="16.8" customHeight="1">
      <c r="A389" s="35"/>
      <c r="B389" s="40"/>
      <c r="C389" s="244" t="s">
        <v>133</v>
      </c>
      <c r="D389" s="245" t="s">
        <v>133</v>
      </c>
      <c r="E389" s="246" t="s">
        <v>19</v>
      </c>
      <c r="F389" s="247">
        <v>0.72899999999999998</v>
      </c>
      <c r="G389" s="35"/>
      <c r="H389" s="40"/>
    </row>
    <row r="390" spans="1:8" s="2" customFormat="1" ht="16.8" customHeight="1">
      <c r="A390" s="35"/>
      <c r="B390" s="40"/>
      <c r="C390" s="248" t="s">
        <v>133</v>
      </c>
      <c r="D390" s="248" t="s">
        <v>3382</v>
      </c>
      <c r="E390" s="18" t="s">
        <v>19</v>
      </c>
      <c r="F390" s="249">
        <v>0.72899999999999998</v>
      </c>
      <c r="G390" s="35"/>
      <c r="H390" s="40"/>
    </row>
    <row r="391" spans="1:8" s="2" customFormat="1" ht="16.8" customHeight="1">
      <c r="A391" s="35"/>
      <c r="B391" s="40"/>
      <c r="C391" s="244" t="s">
        <v>1698</v>
      </c>
      <c r="D391" s="245" t="s">
        <v>133</v>
      </c>
      <c r="E391" s="246" t="s">
        <v>19</v>
      </c>
      <c r="F391" s="247">
        <v>0.72899999999999998</v>
      </c>
      <c r="G391" s="35"/>
      <c r="H391" s="40"/>
    </row>
    <row r="392" spans="1:8" s="2" customFormat="1" ht="16.8" customHeight="1">
      <c r="A392" s="35"/>
      <c r="B392" s="40"/>
      <c r="C392" s="248" t="s">
        <v>1698</v>
      </c>
      <c r="D392" s="248" t="s">
        <v>1732</v>
      </c>
      <c r="E392" s="18" t="s">
        <v>19</v>
      </c>
      <c r="F392" s="249">
        <v>0.72899999999999998</v>
      </c>
      <c r="G392" s="35"/>
      <c r="H392" s="40"/>
    </row>
    <row r="393" spans="1:8" s="2" customFormat="1" ht="16.8" customHeight="1">
      <c r="A393" s="35"/>
      <c r="B393" s="40"/>
      <c r="C393" s="250" t="s">
        <v>3351</v>
      </c>
      <c r="D393" s="35"/>
      <c r="E393" s="35"/>
      <c r="F393" s="35"/>
      <c r="G393" s="35"/>
      <c r="H393" s="40"/>
    </row>
    <row r="394" spans="1:8" s="2" customFormat="1" ht="20.399999999999999">
      <c r="A394" s="35"/>
      <c r="B394" s="40"/>
      <c r="C394" s="248" t="s">
        <v>314</v>
      </c>
      <c r="D394" s="248" t="s">
        <v>315</v>
      </c>
      <c r="E394" s="18" t="s">
        <v>238</v>
      </c>
      <c r="F394" s="249">
        <v>0.72899999999999998</v>
      </c>
      <c r="G394" s="35"/>
      <c r="H394" s="40"/>
    </row>
    <row r="395" spans="1:8" s="2" customFormat="1" ht="20.399999999999999">
      <c r="A395" s="35"/>
      <c r="B395" s="40"/>
      <c r="C395" s="248" t="s">
        <v>321</v>
      </c>
      <c r="D395" s="248" t="s">
        <v>322</v>
      </c>
      <c r="E395" s="18" t="s">
        <v>238</v>
      </c>
      <c r="F395" s="249">
        <v>7.29</v>
      </c>
      <c r="G395" s="35"/>
      <c r="H395" s="40"/>
    </row>
    <row r="396" spans="1:8" s="2" customFormat="1" ht="20.399999999999999">
      <c r="A396" s="35"/>
      <c r="B396" s="40"/>
      <c r="C396" s="248" t="s">
        <v>334</v>
      </c>
      <c r="D396" s="248" t="s">
        <v>335</v>
      </c>
      <c r="E396" s="18" t="s">
        <v>336</v>
      </c>
      <c r="F396" s="249">
        <v>1.385</v>
      </c>
      <c r="G396" s="35"/>
      <c r="H396" s="40"/>
    </row>
    <row r="397" spans="1:8" s="2" customFormat="1" ht="16.8" customHeight="1">
      <c r="A397" s="35"/>
      <c r="B397" s="40"/>
      <c r="C397" s="244" t="s">
        <v>138</v>
      </c>
      <c r="D397" s="245" t="s">
        <v>139</v>
      </c>
      <c r="E397" s="246" t="s">
        <v>19</v>
      </c>
      <c r="F397" s="247">
        <v>1770.93</v>
      </c>
      <c r="G397" s="35"/>
      <c r="H397" s="40"/>
    </row>
    <row r="398" spans="1:8" s="2" customFormat="1" ht="16.8" customHeight="1">
      <c r="A398" s="35"/>
      <c r="B398" s="40"/>
      <c r="C398" s="244" t="s">
        <v>1327</v>
      </c>
      <c r="D398" s="245" t="s">
        <v>139</v>
      </c>
      <c r="E398" s="246" t="s">
        <v>19</v>
      </c>
      <c r="F398" s="247">
        <v>1</v>
      </c>
      <c r="G398" s="35"/>
      <c r="H398" s="40"/>
    </row>
    <row r="399" spans="1:8" s="2" customFormat="1" ht="16.8" customHeight="1">
      <c r="A399" s="35"/>
      <c r="B399" s="40"/>
      <c r="C399" s="248" t="s">
        <v>1327</v>
      </c>
      <c r="D399" s="248" t="s">
        <v>84</v>
      </c>
      <c r="E399" s="18" t="s">
        <v>19</v>
      </c>
      <c r="F399" s="249">
        <v>1</v>
      </c>
      <c r="G399" s="35"/>
      <c r="H399" s="40"/>
    </row>
    <row r="400" spans="1:8" s="2" customFormat="1" ht="16.8" customHeight="1">
      <c r="A400" s="35"/>
      <c r="B400" s="40"/>
      <c r="C400" s="250" t="s">
        <v>3351</v>
      </c>
      <c r="D400" s="35"/>
      <c r="E400" s="35"/>
      <c r="F400" s="35"/>
      <c r="G400" s="35"/>
      <c r="H400" s="40"/>
    </row>
    <row r="401" spans="1:8" s="2" customFormat="1" ht="20.399999999999999">
      <c r="A401" s="35"/>
      <c r="B401" s="40"/>
      <c r="C401" s="248" t="s">
        <v>1424</v>
      </c>
      <c r="D401" s="248" t="s">
        <v>1425</v>
      </c>
      <c r="E401" s="18" t="s">
        <v>210</v>
      </c>
      <c r="F401" s="249">
        <v>1</v>
      </c>
      <c r="G401" s="35"/>
      <c r="H401" s="40"/>
    </row>
    <row r="402" spans="1:8" s="2" customFormat="1" ht="16.8" customHeight="1">
      <c r="A402" s="35"/>
      <c r="B402" s="40"/>
      <c r="C402" s="248" t="s">
        <v>736</v>
      </c>
      <c r="D402" s="248" t="s">
        <v>737</v>
      </c>
      <c r="E402" s="18" t="s">
        <v>210</v>
      </c>
      <c r="F402" s="249">
        <v>1</v>
      </c>
      <c r="G402" s="35"/>
      <c r="H402" s="40"/>
    </row>
    <row r="403" spans="1:8" s="2" customFormat="1" ht="16.8" customHeight="1">
      <c r="A403" s="35"/>
      <c r="B403" s="40"/>
      <c r="C403" s="248" t="s">
        <v>362</v>
      </c>
      <c r="D403" s="248" t="s">
        <v>363</v>
      </c>
      <c r="E403" s="18" t="s">
        <v>238</v>
      </c>
      <c r="F403" s="249">
        <v>0.30599999999999999</v>
      </c>
      <c r="G403" s="35"/>
      <c r="H403" s="40"/>
    </row>
    <row r="404" spans="1:8" s="2" customFormat="1" ht="16.8" customHeight="1">
      <c r="A404" s="35"/>
      <c r="B404" s="40"/>
      <c r="C404" s="248" t="s">
        <v>401</v>
      </c>
      <c r="D404" s="248" t="s">
        <v>402</v>
      </c>
      <c r="E404" s="18" t="s">
        <v>238</v>
      </c>
      <c r="F404" s="249">
        <v>0.08</v>
      </c>
      <c r="G404" s="35"/>
      <c r="H404" s="40"/>
    </row>
    <row r="405" spans="1:8" s="2" customFormat="1" ht="16.8" customHeight="1">
      <c r="A405" s="35"/>
      <c r="B405" s="40"/>
      <c r="C405" s="248" t="s">
        <v>1587</v>
      </c>
      <c r="D405" s="248" t="s">
        <v>1588</v>
      </c>
      <c r="E405" s="18" t="s">
        <v>210</v>
      </c>
      <c r="F405" s="249">
        <v>1</v>
      </c>
      <c r="G405" s="35"/>
      <c r="H405" s="40"/>
    </row>
    <row r="406" spans="1:8" s="2" customFormat="1" ht="16.8" customHeight="1">
      <c r="A406" s="35"/>
      <c r="B406" s="40"/>
      <c r="C406" s="248" t="s">
        <v>616</v>
      </c>
      <c r="D406" s="248" t="s">
        <v>617</v>
      </c>
      <c r="E406" s="18" t="s">
        <v>210</v>
      </c>
      <c r="F406" s="249">
        <v>1</v>
      </c>
      <c r="G406" s="35"/>
      <c r="H406" s="40"/>
    </row>
    <row r="407" spans="1:8" s="2" customFormat="1" ht="16.8" customHeight="1">
      <c r="A407" s="35"/>
      <c r="B407" s="40"/>
      <c r="C407" s="248" t="s">
        <v>656</v>
      </c>
      <c r="D407" s="248" t="s">
        <v>657</v>
      </c>
      <c r="E407" s="18" t="s">
        <v>210</v>
      </c>
      <c r="F407" s="249">
        <v>2.5</v>
      </c>
      <c r="G407" s="35"/>
      <c r="H407" s="40"/>
    </row>
    <row r="408" spans="1:8" s="2" customFormat="1" ht="16.8" customHeight="1">
      <c r="A408" s="35"/>
      <c r="B408" s="40"/>
      <c r="C408" s="248" t="s">
        <v>663</v>
      </c>
      <c r="D408" s="248" t="s">
        <v>664</v>
      </c>
      <c r="E408" s="18" t="s">
        <v>210</v>
      </c>
      <c r="F408" s="249">
        <v>1</v>
      </c>
      <c r="G408" s="35"/>
      <c r="H408" s="40"/>
    </row>
    <row r="409" spans="1:8" s="2" customFormat="1" ht="16.8" customHeight="1">
      <c r="A409" s="35"/>
      <c r="B409" s="40"/>
      <c r="C409" s="244" t="s">
        <v>3383</v>
      </c>
      <c r="D409" s="245" t="s">
        <v>1328</v>
      </c>
      <c r="E409" s="246" t="s">
        <v>19</v>
      </c>
      <c r="F409" s="247">
        <v>442.2</v>
      </c>
      <c r="G409" s="35"/>
      <c r="H409" s="40"/>
    </row>
    <row r="410" spans="1:8" s="2" customFormat="1" ht="16.8" customHeight="1">
      <c r="A410" s="35"/>
      <c r="B410" s="40"/>
      <c r="C410" s="244" t="s">
        <v>1330</v>
      </c>
      <c r="D410" s="245" t="s">
        <v>1331</v>
      </c>
      <c r="E410" s="246" t="s">
        <v>19</v>
      </c>
      <c r="F410" s="247">
        <v>371.2</v>
      </c>
      <c r="G410" s="35"/>
      <c r="H410" s="40"/>
    </row>
    <row r="411" spans="1:8" s="2" customFormat="1" ht="16.8" customHeight="1">
      <c r="A411" s="35"/>
      <c r="B411" s="40"/>
      <c r="C411" s="244" t="s">
        <v>1334</v>
      </c>
      <c r="D411" s="245" t="s">
        <v>1335</v>
      </c>
      <c r="E411" s="246" t="s">
        <v>19</v>
      </c>
      <c r="F411" s="247">
        <v>972.1</v>
      </c>
      <c r="G411" s="35"/>
      <c r="H411" s="40"/>
    </row>
    <row r="412" spans="1:8" s="2" customFormat="1" ht="16.8" customHeight="1">
      <c r="A412" s="35"/>
      <c r="B412" s="40"/>
      <c r="C412" s="244" t="s">
        <v>3384</v>
      </c>
      <c r="D412" s="245" t="s">
        <v>139</v>
      </c>
      <c r="E412" s="246" t="s">
        <v>19</v>
      </c>
      <c r="F412" s="247">
        <v>50.2</v>
      </c>
      <c r="G412" s="35"/>
      <c r="H412" s="40"/>
    </row>
    <row r="413" spans="1:8" s="2" customFormat="1" ht="16.8" customHeight="1">
      <c r="A413" s="35"/>
      <c r="B413" s="40"/>
      <c r="C413" s="248" t="s">
        <v>3384</v>
      </c>
      <c r="D413" s="248" t="s">
        <v>3385</v>
      </c>
      <c r="E413" s="18" t="s">
        <v>19</v>
      </c>
      <c r="F413" s="249">
        <v>50.2</v>
      </c>
      <c r="G413" s="35"/>
      <c r="H413" s="40"/>
    </row>
    <row r="414" spans="1:8" s="2" customFormat="1" ht="16.8" customHeight="1">
      <c r="A414" s="35"/>
      <c r="B414" s="40"/>
      <c r="C414" s="244" t="s">
        <v>1337</v>
      </c>
      <c r="D414" s="245" t="s">
        <v>1694</v>
      </c>
      <c r="E414" s="246" t="s">
        <v>19</v>
      </c>
      <c r="F414" s="247">
        <v>0.34300000000000003</v>
      </c>
      <c r="G414" s="35"/>
      <c r="H414" s="40"/>
    </row>
    <row r="415" spans="1:8" s="2" customFormat="1" ht="16.8" customHeight="1">
      <c r="A415" s="35"/>
      <c r="B415" s="40"/>
      <c r="C415" s="248" t="s">
        <v>1337</v>
      </c>
      <c r="D415" s="248" t="s">
        <v>1746</v>
      </c>
      <c r="E415" s="18" t="s">
        <v>19</v>
      </c>
      <c r="F415" s="249">
        <v>0.34300000000000003</v>
      </c>
      <c r="G415" s="35"/>
      <c r="H415" s="40"/>
    </row>
    <row r="416" spans="1:8" s="2" customFormat="1" ht="16.8" customHeight="1">
      <c r="A416" s="35"/>
      <c r="B416" s="40"/>
      <c r="C416" s="250" t="s">
        <v>3351</v>
      </c>
      <c r="D416" s="35"/>
      <c r="E416" s="35"/>
      <c r="F416" s="35"/>
      <c r="G416" s="35"/>
      <c r="H416" s="40"/>
    </row>
    <row r="417" spans="1:8" s="2" customFormat="1" ht="16.8" customHeight="1">
      <c r="A417" s="35"/>
      <c r="B417" s="40"/>
      <c r="C417" s="248" t="s">
        <v>351</v>
      </c>
      <c r="D417" s="248" t="s">
        <v>352</v>
      </c>
      <c r="E417" s="18" t="s">
        <v>336</v>
      </c>
      <c r="F417" s="249">
        <v>0.34300000000000003</v>
      </c>
      <c r="G417" s="35"/>
      <c r="H417" s="40"/>
    </row>
    <row r="418" spans="1:8" s="2" customFormat="1" ht="20.399999999999999">
      <c r="A418" s="35"/>
      <c r="B418" s="40"/>
      <c r="C418" s="248" t="s">
        <v>1725</v>
      </c>
      <c r="D418" s="248" t="s">
        <v>1726</v>
      </c>
      <c r="E418" s="18" t="s">
        <v>238</v>
      </c>
      <c r="F418" s="249">
        <v>0.68600000000000005</v>
      </c>
      <c r="G418" s="35"/>
      <c r="H418" s="40"/>
    </row>
    <row r="419" spans="1:8" s="2" customFormat="1" ht="20.399999999999999">
      <c r="A419" s="35"/>
      <c r="B419" s="40"/>
      <c r="C419" s="248" t="s">
        <v>314</v>
      </c>
      <c r="D419" s="248" t="s">
        <v>315</v>
      </c>
      <c r="E419" s="18" t="s">
        <v>238</v>
      </c>
      <c r="F419" s="249">
        <v>0.72899999999999998</v>
      </c>
      <c r="G419" s="35"/>
      <c r="H419" s="40"/>
    </row>
    <row r="420" spans="1:8" s="2" customFormat="1" ht="16.8" customHeight="1">
      <c r="A420" s="35"/>
      <c r="B420" s="40"/>
      <c r="C420" s="248" t="s">
        <v>1735</v>
      </c>
      <c r="D420" s="248" t="s">
        <v>1736</v>
      </c>
      <c r="E420" s="18" t="s">
        <v>238</v>
      </c>
      <c r="F420" s="249">
        <v>0.34300000000000003</v>
      </c>
      <c r="G420" s="35"/>
      <c r="H420" s="40"/>
    </row>
    <row r="421" spans="1:8" s="2" customFormat="1" ht="16.8" customHeight="1">
      <c r="A421" s="35"/>
      <c r="B421" s="40"/>
      <c r="C421" s="244" t="s">
        <v>3386</v>
      </c>
      <c r="D421" s="245" t="s">
        <v>1694</v>
      </c>
      <c r="E421" s="246" t="s">
        <v>19</v>
      </c>
      <c r="F421" s="247">
        <v>14.102</v>
      </c>
      <c r="G421" s="35"/>
      <c r="H421" s="40"/>
    </row>
    <row r="422" spans="1:8" s="2" customFormat="1" ht="16.8" customHeight="1">
      <c r="A422" s="35"/>
      <c r="B422" s="40"/>
      <c r="C422" s="244" t="s">
        <v>142</v>
      </c>
      <c r="D422" s="245" t="s">
        <v>147</v>
      </c>
      <c r="E422" s="246" t="s">
        <v>19</v>
      </c>
      <c r="F422" s="247">
        <v>1.0720000000000001</v>
      </c>
      <c r="G422" s="35"/>
      <c r="H422" s="40"/>
    </row>
    <row r="423" spans="1:8" s="2" customFormat="1" ht="16.8" customHeight="1">
      <c r="A423" s="35"/>
      <c r="B423" s="40"/>
      <c r="C423" s="248" t="s">
        <v>142</v>
      </c>
      <c r="D423" s="248" t="s">
        <v>1721</v>
      </c>
      <c r="E423" s="18" t="s">
        <v>19</v>
      </c>
      <c r="F423" s="249">
        <v>1.0720000000000001</v>
      </c>
      <c r="G423" s="35"/>
      <c r="H423" s="40"/>
    </row>
    <row r="424" spans="1:8" s="2" customFormat="1" ht="16.8" customHeight="1">
      <c r="A424" s="35"/>
      <c r="B424" s="40"/>
      <c r="C424" s="250" t="s">
        <v>3351</v>
      </c>
      <c r="D424" s="35"/>
      <c r="E424" s="35"/>
      <c r="F424" s="35"/>
      <c r="G424" s="35"/>
      <c r="H424" s="40"/>
    </row>
    <row r="425" spans="1:8" s="2" customFormat="1" ht="20.399999999999999">
      <c r="A425" s="35"/>
      <c r="B425" s="40"/>
      <c r="C425" s="248" t="s">
        <v>1716</v>
      </c>
      <c r="D425" s="248" t="s">
        <v>1717</v>
      </c>
      <c r="E425" s="18" t="s">
        <v>238</v>
      </c>
      <c r="F425" s="249">
        <v>1.0720000000000001</v>
      </c>
      <c r="G425" s="35"/>
      <c r="H425" s="40"/>
    </row>
    <row r="426" spans="1:8" s="2" customFormat="1" ht="20.399999999999999">
      <c r="A426" s="35"/>
      <c r="B426" s="40"/>
      <c r="C426" s="248" t="s">
        <v>314</v>
      </c>
      <c r="D426" s="248" t="s">
        <v>315</v>
      </c>
      <c r="E426" s="18" t="s">
        <v>238</v>
      </c>
      <c r="F426" s="249">
        <v>0.72899999999999998</v>
      </c>
      <c r="G426" s="35"/>
      <c r="H426" s="40"/>
    </row>
    <row r="427" spans="1:8" s="2" customFormat="1" ht="16.8" customHeight="1">
      <c r="A427" s="35"/>
      <c r="B427" s="40"/>
      <c r="C427" s="248" t="s">
        <v>342</v>
      </c>
      <c r="D427" s="248" t="s">
        <v>343</v>
      </c>
      <c r="E427" s="18" t="s">
        <v>238</v>
      </c>
      <c r="F427" s="249">
        <v>0.68600000000000005</v>
      </c>
      <c r="G427" s="35"/>
      <c r="H427" s="40"/>
    </row>
    <row r="428" spans="1:8" s="2" customFormat="1" ht="16.8" customHeight="1">
      <c r="A428" s="35"/>
      <c r="B428" s="40"/>
      <c r="C428" s="244" t="s">
        <v>3357</v>
      </c>
      <c r="D428" s="245" t="s">
        <v>143</v>
      </c>
      <c r="E428" s="246" t="s">
        <v>19</v>
      </c>
      <c r="F428" s="247">
        <v>1.52</v>
      </c>
      <c r="G428" s="35"/>
      <c r="H428" s="40"/>
    </row>
    <row r="429" spans="1:8" s="2" customFormat="1" ht="16.8" customHeight="1">
      <c r="A429" s="35"/>
      <c r="B429" s="40"/>
      <c r="C429" s="244" t="s">
        <v>3387</v>
      </c>
      <c r="D429" s="245" t="s">
        <v>147</v>
      </c>
      <c r="E429" s="246" t="s">
        <v>19</v>
      </c>
      <c r="F429" s="247">
        <v>56.896999999999998</v>
      </c>
      <c r="G429" s="35"/>
      <c r="H429" s="40"/>
    </row>
    <row r="430" spans="1:8" s="2" customFormat="1" ht="16.8" customHeight="1">
      <c r="A430" s="35"/>
      <c r="B430" s="40"/>
      <c r="C430" s="244" t="s">
        <v>146</v>
      </c>
      <c r="D430" s="245" t="s">
        <v>147</v>
      </c>
      <c r="E430" s="246" t="s">
        <v>19</v>
      </c>
      <c r="F430" s="247">
        <v>1627.86</v>
      </c>
      <c r="G430" s="35"/>
      <c r="H430" s="40"/>
    </row>
    <row r="431" spans="1:8" s="2" customFormat="1" ht="16.8" customHeight="1">
      <c r="A431" s="35"/>
      <c r="B431" s="40"/>
      <c r="C431" s="244" t="s">
        <v>3359</v>
      </c>
      <c r="D431" s="245" t="s">
        <v>3388</v>
      </c>
      <c r="E431" s="246" t="s">
        <v>19</v>
      </c>
      <c r="F431" s="247">
        <v>40.96</v>
      </c>
      <c r="G431" s="35"/>
      <c r="H431" s="40"/>
    </row>
    <row r="432" spans="1:8" s="2" customFormat="1" ht="16.8" customHeight="1">
      <c r="A432" s="35"/>
      <c r="B432" s="40"/>
      <c r="C432" s="248" t="s">
        <v>3359</v>
      </c>
      <c r="D432" s="248" t="s">
        <v>3389</v>
      </c>
      <c r="E432" s="18" t="s">
        <v>19</v>
      </c>
      <c r="F432" s="249">
        <v>40.96</v>
      </c>
      <c r="G432" s="35"/>
      <c r="H432" s="40"/>
    </row>
    <row r="433" spans="1:8" s="2" customFormat="1" ht="16.8" customHeight="1">
      <c r="A433" s="35"/>
      <c r="B433" s="40"/>
      <c r="C433" s="244" t="s">
        <v>149</v>
      </c>
      <c r="D433" s="245" t="s">
        <v>147</v>
      </c>
      <c r="E433" s="246" t="s">
        <v>19</v>
      </c>
      <c r="F433" s="247">
        <v>130.19999999999999</v>
      </c>
      <c r="G433" s="35"/>
      <c r="H433" s="40"/>
    </row>
    <row r="434" spans="1:8" s="2" customFormat="1" ht="16.8" customHeight="1">
      <c r="A434" s="35"/>
      <c r="B434" s="40"/>
      <c r="C434" s="244" t="s">
        <v>151</v>
      </c>
      <c r="D434" s="245" t="s">
        <v>147</v>
      </c>
      <c r="E434" s="246" t="s">
        <v>19</v>
      </c>
      <c r="F434" s="247">
        <v>17.5</v>
      </c>
      <c r="G434" s="35"/>
      <c r="H434" s="40"/>
    </row>
    <row r="435" spans="1:8" s="2" customFormat="1" ht="16.8" customHeight="1">
      <c r="A435" s="35"/>
      <c r="B435" s="40"/>
      <c r="C435" s="244" t="s">
        <v>156</v>
      </c>
      <c r="D435" s="245" t="s">
        <v>156</v>
      </c>
      <c r="E435" s="246" t="s">
        <v>19</v>
      </c>
      <c r="F435" s="247">
        <v>0.68600000000000005</v>
      </c>
      <c r="G435" s="35"/>
      <c r="H435" s="40"/>
    </row>
    <row r="436" spans="1:8" s="2" customFormat="1" ht="16.8" customHeight="1">
      <c r="A436" s="35"/>
      <c r="B436" s="40"/>
      <c r="C436" s="248" t="s">
        <v>19</v>
      </c>
      <c r="D436" s="248" t="s">
        <v>142</v>
      </c>
      <c r="E436" s="18" t="s">
        <v>19</v>
      </c>
      <c r="F436" s="249">
        <v>1.0720000000000001</v>
      </c>
      <c r="G436" s="35"/>
      <c r="H436" s="40"/>
    </row>
    <row r="437" spans="1:8" s="2" customFormat="1" ht="16.8" customHeight="1">
      <c r="A437" s="35"/>
      <c r="B437" s="40"/>
      <c r="C437" s="248" t="s">
        <v>19</v>
      </c>
      <c r="D437" s="248" t="s">
        <v>1744</v>
      </c>
      <c r="E437" s="18" t="s">
        <v>19</v>
      </c>
      <c r="F437" s="249">
        <v>-0.38600000000000001</v>
      </c>
      <c r="G437" s="35"/>
      <c r="H437" s="40"/>
    </row>
    <row r="438" spans="1:8" s="2" customFormat="1" ht="16.8" customHeight="1">
      <c r="A438" s="35"/>
      <c r="B438" s="40"/>
      <c r="C438" s="248" t="s">
        <v>156</v>
      </c>
      <c r="D438" s="248" t="s">
        <v>349</v>
      </c>
      <c r="E438" s="18" t="s">
        <v>19</v>
      </c>
      <c r="F438" s="249">
        <v>0.68600000000000005</v>
      </c>
      <c r="G438" s="35"/>
      <c r="H438" s="40"/>
    </row>
    <row r="439" spans="1:8" s="2" customFormat="1" ht="16.8" customHeight="1">
      <c r="A439" s="35"/>
      <c r="B439" s="40"/>
      <c r="C439" s="250" t="s">
        <v>3351</v>
      </c>
      <c r="D439" s="35"/>
      <c r="E439" s="35"/>
      <c r="F439" s="35"/>
      <c r="G439" s="35"/>
      <c r="H439" s="40"/>
    </row>
    <row r="440" spans="1:8" s="2" customFormat="1" ht="16.8" customHeight="1">
      <c r="A440" s="35"/>
      <c r="B440" s="40"/>
      <c r="C440" s="248" t="s">
        <v>342</v>
      </c>
      <c r="D440" s="248" t="s">
        <v>343</v>
      </c>
      <c r="E440" s="18" t="s">
        <v>238</v>
      </c>
      <c r="F440" s="249">
        <v>0.68600000000000005</v>
      </c>
      <c r="G440" s="35"/>
      <c r="H440" s="40"/>
    </row>
    <row r="441" spans="1:8" s="2" customFormat="1" ht="20.399999999999999">
      <c r="A441" s="35"/>
      <c r="B441" s="40"/>
      <c r="C441" s="248" t="s">
        <v>1725</v>
      </c>
      <c r="D441" s="248" t="s">
        <v>1726</v>
      </c>
      <c r="E441" s="18" t="s">
        <v>238</v>
      </c>
      <c r="F441" s="249">
        <v>0.68600000000000005</v>
      </c>
      <c r="G441" s="35"/>
      <c r="H441" s="40"/>
    </row>
    <row r="442" spans="1:8" s="2" customFormat="1" ht="20.399999999999999">
      <c r="A442" s="35"/>
      <c r="B442" s="40"/>
      <c r="C442" s="248" t="s">
        <v>314</v>
      </c>
      <c r="D442" s="248" t="s">
        <v>315</v>
      </c>
      <c r="E442" s="18" t="s">
        <v>238</v>
      </c>
      <c r="F442" s="249">
        <v>0.72899999999999998</v>
      </c>
      <c r="G442" s="35"/>
      <c r="H442" s="40"/>
    </row>
    <row r="443" spans="1:8" s="2" customFormat="1" ht="16.8" customHeight="1">
      <c r="A443" s="35"/>
      <c r="B443" s="40"/>
      <c r="C443" s="248" t="s">
        <v>1735</v>
      </c>
      <c r="D443" s="248" t="s">
        <v>1736</v>
      </c>
      <c r="E443" s="18" t="s">
        <v>238</v>
      </c>
      <c r="F443" s="249">
        <v>0.34300000000000003</v>
      </c>
      <c r="G443" s="35"/>
      <c r="H443" s="40"/>
    </row>
    <row r="444" spans="1:8" s="2" customFormat="1" ht="16.8" customHeight="1">
      <c r="A444" s="35"/>
      <c r="B444" s="40"/>
      <c r="C444" s="248" t="s">
        <v>351</v>
      </c>
      <c r="D444" s="248" t="s">
        <v>352</v>
      </c>
      <c r="E444" s="18" t="s">
        <v>336</v>
      </c>
      <c r="F444" s="249">
        <v>0.68600000000000005</v>
      </c>
      <c r="G444" s="35"/>
      <c r="H444" s="40"/>
    </row>
    <row r="445" spans="1:8" s="2" customFormat="1" ht="16.8" customHeight="1">
      <c r="A445" s="35"/>
      <c r="B445" s="40"/>
      <c r="C445" s="244" t="s">
        <v>3366</v>
      </c>
      <c r="D445" s="245" t="s">
        <v>156</v>
      </c>
      <c r="E445" s="246" t="s">
        <v>19</v>
      </c>
      <c r="F445" s="247">
        <v>79.885999999999996</v>
      </c>
      <c r="G445" s="35"/>
      <c r="H445" s="40"/>
    </row>
    <row r="446" spans="1:8" s="2" customFormat="1" ht="26.4" customHeight="1">
      <c r="A446" s="35"/>
      <c r="B446" s="40"/>
      <c r="C446" s="243" t="s">
        <v>100</v>
      </c>
      <c r="D446" s="243" t="s">
        <v>101</v>
      </c>
      <c r="E446" s="35"/>
      <c r="F446" s="35"/>
      <c r="G446" s="35"/>
      <c r="H446" s="40"/>
    </row>
    <row r="447" spans="1:8" s="2" customFormat="1" ht="16.8" customHeight="1">
      <c r="A447" s="35"/>
      <c r="B447" s="40"/>
      <c r="C447" s="244" t="s">
        <v>124</v>
      </c>
      <c r="D447" s="245" t="s">
        <v>125</v>
      </c>
      <c r="E447" s="246" t="s">
        <v>19</v>
      </c>
      <c r="F447" s="247">
        <v>0.08</v>
      </c>
      <c r="G447" s="35"/>
      <c r="H447" s="40"/>
    </row>
    <row r="448" spans="1:8" s="2" customFormat="1" ht="16.8" customHeight="1">
      <c r="A448" s="35"/>
      <c r="B448" s="40"/>
      <c r="C448" s="248" t="s">
        <v>124</v>
      </c>
      <c r="D448" s="248" t="s">
        <v>1755</v>
      </c>
      <c r="E448" s="18" t="s">
        <v>19</v>
      </c>
      <c r="F448" s="249">
        <v>0.08</v>
      </c>
      <c r="G448" s="35"/>
      <c r="H448" s="40"/>
    </row>
    <row r="449" spans="1:8" s="2" customFormat="1" ht="16.8" customHeight="1">
      <c r="A449" s="35"/>
      <c r="B449" s="40"/>
      <c r="C449" s="250" t="s">
        <v>3351</v>
      </c>
      <c r="D449" s="35"/>
      <c r="E449" s="35"/>
      <c r="F449" s="35"/>
      <c r="G449" s="35"/>
      <c r="H449" s="40"/>
    </row>
    <row r="450" spans="1:8" s="2" customFormat="1" ht="16.8" customHeight="1">
      <c r="A450" s="35"/>
      <c r="B450" s="40"/>
      <c r="C450" s="248" t="s">
        <v>401</v>
      </c>
      <c r="D450" s="248" t="s">
        <v>402</v>
      </c>
      <c r="E450" s="18" t="s">
        <v>238</v>
      </c>
      <c r="F450" s="249">
        <v>0.08</v>
      </c>
      <c r="G450" s="35"/>
      <c r="H450" s="40"/>
    </row>
    <row r="451" spans="1:8" s="2" customFormat="1" ht="16.8" customHeight="1">
      <c r="A451" s="35"/>
      <c r="B451" s="40"/>
      <c r="C451" s="248" t="s">
        <v>342</v>
      </c>
      <c r="D451" s="248" t="s">
        <v>343</v>
      </c>
      <c r="E451" s="18" t="s">
        <v>238</v>
      </c>
      <c r="F451" s="249">
        <v>0.89400000000000002</v>
      </c>
      <c r="G451" s="35"/>
      <c r="H451" s="40"/>
    </row>
    <row r="452" spans="1:8" s="2" customFormat="1" ht="16.8" customHeight="1">
      <c r="A452" s="35"/>
      <c r="B452" s="40"/>
      <c r="C452" s="244" t="s">
        <v>3352</v>
      </c>
      <c r="D452" s="245" t="s">
        <v>125</v>
      </c>
      <c r="E452" s="246" t="s">
        <v>19</v>
      </c>
      <c r="F452" s="247">
        <v>7.7439999999999998</v>
      </c>
      <c r="G452" s="35"/>
      <c r="H452" s="40"/>
    </row>
    <row r="453" spans="1:8" s="2" customFormat="1" ht="16.8" customHeight="1">
      <c r="A453" s="35"/>
      <c r="B453" s="40"/>
      <c r="C453" s="244" t="s">
        <v>131</v>
      </c>
      <c r="D453" s="245" t="s">
        <v>128</v>
      </c>
      <c r="E453" s="246" t="s">
        <v>19</v>
      </c>
      <c r="F453" s="247">
        <v>0.30599999999999999</v>
      </c>
      <c r="G453" s="35"/>
      <c r="H453" s="40"/>
    </row>
    <row r="454" spans="1:8" s="2" customFormat="1" ht="16.8" customHeight="1">
      <c r="A454" s="35"/>
      <c r="B454" s="40"/>
      <c r="C454" s="248" t="s">
        <v>131</v>
      </c>
      <c r="D454" s="248" t="s">
        <v>1749</v>
      </c>
      <c r="E454" s="18" t="s">
        <v>19</v>
      </c>
      <c r="F454" s="249">
        <v>0.30599999999999999</v>
      </c>
      <c r="G454" s="35"/>
      <c r="H454" s="40"/>
    </row>
    <row r="455" spans="1:8" s="2" customFormat="1" ht="16.8" customHeight="1">
      <c r="A455" s="35"/>
      <c r="B455" s="40"/>
      <c r="C455" s="250" t="s">
        <v>3351</v>
      </c>
      <c r="D455" s="35"/>
      <c r="E455" s="35"/>
      <c r="F455" s="35"/>
      <c r="G455" s="35"/>
      <c r="H455" s="40"/>
    </row>
    <row r="456" spans="1:8" s="2" customFormat="1" ht="16.8" customHeight="1">
      <c r="A456" s="35"/>
      <c r="B456" s="40"/>
      <c r="C456" s="248" t="s">
        <v>362</v>
      </c>
      <c r="D456" s="248" t="s">
        <v>363</v>
      </c>
      <c r="E456" s="18" t="s">
        <v>238</v>
      </c>
      <c r="F456" s="249">
        <v>0.30599999999999999</v>
      </c>
      <c r="G456" s="35"/>
      <c r="H456" s="40"/>
    </row>
    <row r="457" spans="1:8" s="2" customFormat="1" ht="16.8" customHeight="1">
      <c r="A457" s="35"/>
      <c r="B457" s="40"/>
      <c r="C457" s="248" t="s">
        <v>342</v>
      </c>
      <c r="D457" s="248" t="s">
        <v>343</v>
      </c>
      <c r="E457" s="18" t="s">
        <v>238</v>
      </c>
      <c r="F457" s="249">
        <v>0.89400000000000002</v>
      </c>
      <c r="G457" s="35"/>
      <c r="H457" s="40"/>
    </row>
    <row r="458" spans="1:8" s="2" customFormat="1" ht="16.8" customHeight="1">
      <c r="A458" s="35"/>
      <c r="B458" s="40"/>
      <c r="C458" s="248" t="s">
        <v>369</v>
      </c>
      <c r="D458" s="248" t="s">
        <v>370</v>
      </c>
      <c r="E458" s="18" t="s">
        <v>336</v>
      </c>
      <c r="F458" s="249">
        <v>0.61199999999999999</v>
      </c>
      <c r="G458" s="35"/>
      <c r="H458" s="40"/>
    </row>
    <row r="459" spans="1:8" s="2" customFormat="1" ht="16.8" customHeight="1">
      <c r="A459" s="35"/>
      <c r="B459" s="40"/>
      <c r="C459" s="244" t="s">
        <v>3355</v>
      </c>
      <c r="D459" s="245" t="s">
        <v>128</v>
      </c>
      <c r="E459" s="246" t="s">
        <v>19</v>
      </c>
      <c r="F459" s="247">
        <v>29.585999999999999</v>
      </c>
      <c r="G459" s="35"/>
      <c r="H459" s="40"/>
    </row>
    <row r="460" spans="1:8" s="2" customFormat="1" ht="16.8" customHeight="1">
      <c r="A460" s="35"/>
      <c r="B460" s="40"/>
      <c r="C460" s="244" t="s">
        <v>133</v>
      </c>
      <c r="D460" s="245" t="s">
        <v>133</v>
      </c>
      <c r="E460" s="246" t="s">
        <v>19</v>
      </c>
      <c r="F460" s="247">
        <v>0.38600000000000001</v>
      </c>
      <c r="G460" s="35"/>
      <c r="H460" s="40"/>
    </row>
    <row r="461" spans="1:8" s="2" customFormat="1" ht="16.8" customHeight="1">
      <c r="A461" s="35"/>
      <c r="B461" s="40"/>
      <c r="C461" s="248" t="s">
        <v>133</v>
      </c>
      <c r="D461" s="248" t="s">
        <v>1843</v>
      </c>
      <c r="E461" s="18" t="s">
        <v>19</v>
      </c>
      <c r="F461" s="249">
        <v>0.38600000000000001</v>
      </c>
      <c r="G461" s="35"/>
      <c r="H461" s="40"/>
    </row>
    <row r="462" spans="1:8" s="2" customFormat="1" ht="16.8" customHeight="1">
      <c r="A462" s="35"/>
      <c r="B462" s="40"/>
      <c r="C462" s="250" t="s">
        <v>3351</v>
      </c>
      <c r="D462" s="35"/>
      <c r="E462" s="35"/>
      <c r="F462" s="35"/>
      <c r="G462" s="35"/>
      <c r="H462" s="40"/>
    </row>
    <row r="463" spans="1:8" s="2" customFormat="1" ht="20.399999999999999">
      <c r="A463" s="35"/>
      <c r="B463" s="40"/>
      <c r="C463" s="248" t="s">
        <v>314</v>
      </c>
      <c r="D463" s="248" t="s">
        <v>315</v>
      </c>
      <c r="E463" s="18" t="s">
        <v>238</v>
      </c>
      <c r="F463" s="249">
        <v>0.38600000000000001</v>
      </c>
      <c r="G463" s="35"/>
      <c r="H463" s="40"/>
    </row>
    <row r="464" spans="1:8" s="2" customFormat="1" ht="20.399999999999999">
      <c r="A464" s="35"/>
      <c r="B464" s="40"/>
      <c r="C464" s="248" t="s">
        <v>321</v>
      </c>
      <c r="D464" s="248" t="s">
        <v>322</v>
      </c>
      <c r="E464" s="18" t="s">
        <v>238</v>
      </c>
      <c r="F464" s="249">
        <v>3.86</v>
      </c>
      <c r="G464" s="35"/>
      <c r="H464" s="40"/>
    </row>
    <row r="465" spans="1:8" s="2" customFormat="1" ht="20.399999999999999">
      <c r="A465" s="35"/>
      <c r="B465" s="40"/>
      <c r="C465" s="248" t="s">
        <v>334</v>
      </c>
      <c r="D465" s="248" t="s">
        <v>335</v>
      </c>
      <c r="E465" s="18" t="s">
        <v>336</v>
      </c>
      <c r="F465" s="249">
        <v>0.73299999999999998</v>
      </c>
      <c r="G465" s="35"/>
      <c r="H465" s="40"/>
    </row>
    <row r="466" spans="1:8" s="2" customFormat="1" ht="16.8" customHeight="1">
      <c r="A466" s="35"/>
      <c r="B466" s="40"/>
      <c r="C466" s="244" t="s">
        <v>135</v>
      </c>
      <c r="D466" s="245" t="s">
        <v>136</v>
      </c>
      <c r="E466" s="246" t="s">
        <v>19</v>
      </c>
      <c r="F466" s="247">
        <v>267</v>
      </c>
      <c r="G466" s="35"/>
      <c r="H466" s="40"/>
    </row>
    <row r="467" spans="1:8" s="2" customFormat="1" ht="16.8" customHeight="1">
      <c r="A467" s="35"/>
      <c r="B467" s="40"/>
      <c r="C467" s="244" t="s">
        <v>1327</v>
      </c>
      <c r="D467" s="245" t="s">
        <v>139</v>
      </c>
      <c r="E467" s="246" t="s">
        <v>19</v>
      </c>
      <c r="F467" s="247">
        <v>1</v>
      </c>
      <c r="G467" s="35"/>
      <c r="H467" s="40"/>
    </row>
    <row r="468" spans="1:8" s="2" customFormat="1" ht="16.8" customHeight="1">
      <c r="A468" s="35"/>
      <c r="B468" s="40"/>
      <c r="C468" s="248" t="s">
        <v>1327</v>
      </c>
      <c r="D468" s="248" t="s">
        <v>84</v>
      </c>
      <c r="E468" s="18" t="s">
        <v>19</v>
      </c>
      <c r="F468" s="249">
        <v>1</v>
      </c>
      <c r="G468" s="35"/>
      <c r="H468" s="40"/>
    </row>
    <row r="469" spans="1:8" s="2" customFormat="1" ht="16.8" customHeight="1">
      <c r="A469" s="35"/>
      <c r="B469" s="40"/>
      <c r="C469" s="250" t="s">
        <v>3351</v>
      </c>
      <c r="D469" s="35"/>
      <c r="E469" s="35"/>
      <c r="F469" s="35"/>
      <c r="G469" s="35"/>
      <c r="H469" s="40"/>
    </row>
    <row r="470" spans="1:8" s="2" customFormat="1" ht="20.399999999999999">
      <c r="A470" s="35"/>
      <c r="B470" s="40"/>
      <c r="C470" s="248" t="s">
        <v>1424</v>
      </c>
      <c r="D470" s="248" t="s">
        <v>1425</v>
      </c>
      <c r="E470" s="18" t="s">
        <v>210</v>
      </c>
      <c r="F470" s="249">
        <v>1</v>
      </c>
      <c r="G470" s="35"/>
      <c r="H470" s="40"/>
    </row>
    <row r="471" spans="1:8" s="2" customFormat="1" ht="16.8" customHeight="1">
      <c r="A471" s="35"/>
      <c r="B471" s="40"/>
      <c r="C471" s="248" t="s">
        <v>736</v>
      </c>
      <c r="D471" s="248" t="s">
        <v>737</v>
      </c>
      <c r="E471" s="18" t="s">
        <v>210</v>
      </c>
      <c r="F471" s="249">
        <v>1</v>
      </c>
      <c r="G471" s="35"/>
      <c r="H471" s="40"/>
    </row>
    <row r="472" spans="1:8" s="2" customFormat="1" ht="16.8" customHeight="1">
      <c r="A472" s="35"/>
      <c r="B472" s="40"/>
      <c r="C472" s="248" t="s">
        <v>362</v>
      </c>
      <c r="D472" s="248" t="s">
        <v>363</v>
      </c>
      <c r="E472" s="18" t="s">
        <v>238</v>
      </c>
      <c r="F472" s="249">
        <v>0.30599999999999999</v>
      </c>
      <c r="G472" s="35"/>
      <c r="H472" s="40"/>
    </row>
    <row r="473" spans="1:8" s="2" customFormat="1" ht="16.8" customHeight="1">
      <c r="A473" s="35"/>
      <c r="B473" s="40"/>
      <c r="C473" s="248" t="s">
        <v>401</v>
      </c>
      <c r="D473" s="248" t="s">
        <v>402</v>
      </c>
      <c r="E473" s="18" t="s">
        <v>238</v>
      </c>
      <c r="F473" s="249">
        <v>0.08</v>
      </c>
      <c r="G473" s="35"/>
      <c r="H473" s="40"/>
    </row>
    <row r="474" spans="1:8" s="2" customFormat="1" ht="16.8" customHeight="1">
      <c r="A474" s="35"/>
      <c r="B474" s="40"/>
      <c r="C474" s="248" t="s">
        <v>1587</v>
      </c>
      <c r="D474" s="248" t="s">
        <v>1588</v>
      </c>
      <c r="E474" s="18" t="s">
        <v>210</v>
      </c>
      <c r="F474" s="249">
        <v>1</v>
      </c>
      <c r="G474" s="35"/>
      <c r="H474" s="40"/>
    </row>
    <row r="475" spans="1:8" s="2" customFormat="1" ht="16.8" customHeight="1">
      <c r="A475" s="35"/>
      <c r="B475" s="40"/>
      <c r="C475" s="248" t="s">
        <v>616</v>
      </c>
      <c r="D475" s="248" t="s">
        <v>617</v>
      </c>
      <c r="E475" s="18" t="s">
        <v>210</v>
      </c>
      <c r="F475" s="249">
        <v>1</v>
      </c>
      <c r="G475" s="35"/>
      <c r="H475" s="40"/>
    </row>
    <row r="476" spans="1:8" s="2" customFormat="1" ht="16.8" customHeight="1">
      <c r="A476" s="35"/>
      <c r="B476" s="40"/>
      <c r="C476" s="248" t="s">
        <v>656</v>
      </c>
      <c r="D476" s="248" t="s">
        <v>657</v>
      </c>
      <c r="E476" s="18" t="s">
        <v>210</v>
      </c>
      <c r="F476" s="249">
        <v>2.5</v>
      </c>
      <c r="G476" s="35"/>
      <c r="H476" s="40"/>
    </row>
    <row r="477" spans="1:8" s="2" customFormat="1" ht="16.8" customHeight="1">
      <c r="A477" s="35"/>
      <c r="B477" s="40"/>
      <c r="C477" s="248" t="s">
        <v>663</v>
      </c>
      <c r="D477" s="248" t="s">
        <v>664</v>
      </c>
      <c r="E477" s="18" t="s">
        <v>210</v>
      </c>
      <c r="F477" s="249">
        <v>1</v>
      </c>
      <c r="G477" s="35"/>
      <c r="H477" s="40"/>
    </row>
    <row r="478" spans="1:8" s="2" customFormat="1" ht="16.8" customHeight="1">
      <c r="A478" s="35"/>
      <c r="B478" s="40"/>
      <c r="C478" s="244" t="s">
        <v>3383</v>
      </c>
      <c r="D478" s="245" t="s">
        <v>139</v>
      </c>
      <c r="E478" s="246" t="s">
        <v>19</v>
      </c>
      <c r="F478" s="247">
        <v>119.9</v>
      </c>
      <c r="G478" s="35"/>
      <c r="H478" s="40"/>
    </row>
    <row r="479" spans="1:8" s="2" customFormat="1" ht="16.8" customHeight="1">
      <c r="A479" s="35"/>
      <c r="B479" s="40"/>
      <c r="C479" s="244" t="s">
        <v>142</v>
      </c>
      <c r="D479" s="245" t="s">
        <v>147</v>
      </c>
      <c r="E479" s="246" t="s">
        <v>19</v>
      </c>
      <c r="F479" s="247">
        <v>102.645</v>
      </c>
      <c r="G479" s="35"/>
      <c r="H479" s="40"/>
    </row>
    <row r="480" spans="1:8" s="2" customFormat="1" ht="16.8" customHeight="1">
      <c r="A480" s="35"/>
      <c r="B480" s="40"/>
      <c r="C480" s="244" t="s">
        <v>146</v>
      </c>
      <c r="D480" s="245" t="s">
        <v>859</v>
      </c>
      <c r="E480" s="246" t="s">
        <v>19</v>
      </c>
      <c r="F480" s="247">
        <v>1.28</v>
      </c>
      <c r="G480" s="35"/>
      <c r="H480" s="40"/>
    </row>
    <row r="481" spans="1:8" s="2" customFormat="1" ht="16.8" customHeight="1">
      <c r="A481" s="35"/>
      <c r="B481" s="40"/>
      <c r="C481" s="248" t="s">
        <v>146</v>
      </c>
      <c r="D481" s="248" t="s">
        <v>1838</v>
      </c>
      <c r="E481" s="18" t="s">
        <v>19</v>
      </c>
      <c r="F481" s="249">
        <v>1.28</v>
      </c>
      <c r="G481" s="35"/>
      <c r="H481" s="40"/>
    </row>
    <row r="482" spans="1:8" s="2" customFormat="1" ht="16.8" customHeight="1">
      <c r="A482" s="35"/>
      <c r="B482" s="40"/>
      <c r="C482" s="250" t="s">
        <v>3351</v>
      </c>
      <c r="D482" s="35"/>
      <c r="E482" s="35"/>
      <c r="F482" s="35"/>
      <c r="G482" s="35"/>
      <c r="H482" s="40"/>
    </row>
    <row r="483" spans="1:8" s="2" customFormat="1" ht="20.399999999999999">
      <c r="A483" s="35"/>
      <c r="B483" s="40"/>
      <c r="C483" s="248" t="s">
        <v>1833</v>
      </c>
      <c r="D483" s="248" t="s">
        <v>1834</v>
      </c>
      <c r="E483" s="18" t="s">
        <v>238</v>
      </c>
      <c r="F483" s="249">
        <v>1.28</v>
      </c>
      <c r="G483" s="35"/>
      <c r="H483" s="40"/>
    </row>
    <row r="484" spans="1:8" s="2" customFormat="1" ht="20.399999999999999">
      <c r="A484" s="35"/>
      <c r="B484" s="40"/>
      <c r="C484" s="248" t="s">
        <v>314</v>
      </c>
      <c r="D484" s="248" t="s">
        <v>315</v>
      </c>
      <c r="E484" s="18" t="s">
        <v>238</v>
      </c>
      <c r="F484" s="249">
        <v>0.38600000000000001</v>
      </c>
      <c r="G484" s="35"/>
      <c r="H484" s="40"/>
    </row>
    <row r="485" spans="1:8" s="2" customFormat="1" ht="16.8" customHeight="1">
      <c r="A485" s="35"/>
      <c r="B485" s="40"/>
      <c r="C485" s="248" t="s">
        <v>342</v>
      </c>
      <c r="D485" s="248" t="s">
        <v>343</v>
      </c>
      <c r="E485" s="18" t="s">
        <v>238</v>
      </c>
      <c r="F485" s="249">
        <v>0.89400000000000002</v>
      </c>
      <c r="G485" s="35"/>
      <c r="H485" s="40"/>
    </row>
    <row r="486" spans="1:8" s="2" customFormat="1" ht="16.8" customHeight="1">
      <c r="A486" s="35"/>
      <c r="B486" s="40"/>
      <c r="C486" s="244" t="s">
        <v>3359</v>
      </c>
      <c r="D486" s="245" t="s">
        <v>3388</v>
      </c>
      <c r="E486" s="246" t="s">
        <v>19</v>
      </c>
      <c r="F486" s="247">
        <v>36.5</v>
      </c>
      <c r="G486" s="35"/>
      <c r="H486" s="40"/>
    </row>
    <row r="487" spans="1:8" s="2" customFormat="1" ht="16.8" customHeight="1">
      <c r="A487" s="35"/>
      <c r="B487" s="40"/>
      <c r="C487" s="248" t="s">
        <v>3359</v>
      </c>
      <c r="D487" s="248" t="s">
        <v>3390</v>
      </c>
      <c r="E487" s="18" t="s">
        <v>19</v>
      </c>
      <c r="F487" s="249">
        <v>36.5</v>
      </c>
      <c r="G487" s="35"/>
      <c r="H487" s="40"/>
    </row>
    <row r="488" spans="1:8" s="2" customFormat="1" ht="16.8" customHeight="1">
      <c r="A488" s="35"/>
      <c r="B488" s="40"/>
      <c r="C488" s="244" t="s">
        <v>3360</v>
      </c>
      <c r="D488" s="245" t="s">
        <v>3388</v>
      </c>
      <c r="E488" s="246" t="s">
        <v>19</v>
      </c>
      <c r="F488" s="247">
        <v>31.62</v>
      </c>
      <c r="G488" s="35"/>
      <c r="H488" s="40"/>
    </row>
    <row r="489" spans="1:8" s="2" customFormat="1" ht="16.8" customHeight="1">
      <c r="A489" s="35"/>
      <c r="B489" s="40"/>
      <c r="C489" s="244" t="s">
        <v>156</v>
      </c>
      <c r="D489" s="245" t="s">
        <v>156</v>
      </c>
      <c r="E489" s="246" t="s">
        <v>19</v>
      </c>
      <c r="F489" s="247">
        <v>0.89400000000000002</v>
      </c>
      <c r="G489" s="35"/>
      <c r="H489" s="40"/>
    </row>
    <row r="490" spans="1:8" s="2" customFormat="1" ht="16.8" customHeight="1">
      <c r="A490" s="35"/>
      <c r="B490" s="40"/>
      <c r="C490" s="248" t="s">
        <v>19</v>
      </c>
      <c r="D490" s="248" t="s">
        <v>146</v>
      </c>
      <c r="E490" s="18" t="s">
        <v>19</v>
      </c>
      <c r="F490" s="249">
        <v>1.28</v>
      </c>
      <c r="G490" s="35"/>
      <c r="H490" s="40"/>
    </row>
    <row r="491" spans="1:8" s="2" customFormat="1" ht="16.8" customHeight="1">
      <c r="A491" s="35"/>
      <c r="B491" s="40"/>
      <c r="C491" s="248" t="s">
        <v>19</v>
      </c>
      <c r="D491" s="248" t="s">
        <v>1744</v>
      </c>
      <c r="E491" s="18" t="s">
        <v>19</v>
      </c>
      <c r="F491" s="249">
        <v>-0.38600000000000001</v>
      </c>
      <c r="G491" s="35"/>
      <c r="H491" s="40"/>
    </row>
    <row r="492" spans="1:8" s="2" customFormat="1" ht="16.8" customHeight="1">
      <c r="A492" s="35"/>
      <c r="B492" s="40"/>
      <c r="C492" s="248" t="s">
        <v>156</v>
      </c>
      <c r="D492" s="248" t="s">
        <v>349</v>
      </c>
      <c r="E492" s="18" t="s">
        <v>19</v>
      </c>
      <c r="F492" s="249">
        <v>0.89400000000000002</v>
      </c>
      <c r="G492" s="35"/>
      <c r="H492" s="40"/>
    </row>
    <row r="493" spans="1:8" s="2" customFormat="1" ht="16.8" customHeight="1">
      <c r="A493" s="35"/>
      <c r="B493" s="40"/>
      <c r="C493" s="250" t="s">
        <v>3351</v>
      </c>
      <c r="D493" s="35"/>
      <c r="E493" s="35"/>
      <c r="F493" s="35"/>
      <c r="G493" s="35"/>
      <c r="H493" s="40"/>
    </row>
    <row r="494" spans="1:8" s="2" customFormat="1" ht="16.8" customHeight="1">
      <c r="A494" s="35"/>
      <c r="B494" s="40"/>
      <c r="C494" s="248" t="s">
        <v>342</v>
      </c>
      <c r="D494" s="248" t="s">
        <v>343</v>
      </c>
      <c r="E494" s="18" t="s">
        <v>238</v>
      </c>
      <c r="F494" s="249">
        <v>0.89400000000000002</v>
      </c>
      <c r="G494" s="35"/>
      <c r="H494" s="40"/>
    </row>
    <row r="495" spans="1:8" s="2" customFormat="1" ht="20.399999999999999">
      <c r="A495" s="35"/>
      <c r="B495" s="40"/>
      <c r="C495" s="248" t="s">
        <v>314</v>
      </c>
      <c r="D495" s="248" t="s">
        <v>315</v>
      </c>
      <c r="E495" s="18" t="s">
        <v>238</v>
      </c>
      <c r="F495" s="249">
        <v>0.38600000000000001</v>
      </c>
      <c r="G495" s="35"/>
      <c r="H495" s="40"/>
    </row>
    <row r="496" spans="1:8" s="2" customFormat="1" ht="26.4" customHeight="1">
      <c r="A496" s="35"/>
      <c r="B496" s="40"/>
      <c r="C496" s="243" t="s">
        <v>103</v>
      </c>
      <c r="D496" s="243" t="s">
        <v>104</v>
      </c>
      <c r="E496" s="35"/>
      <c r="F496" s="35"/>
      <c r="G496" s="35"/>
      <c r="H496" s="40"/>
    </row>
    <row r="497" spans="1:8" s="2" customFormat="1" ht="16.8" customHeight="1">
      <c r="A497" s="35"/>
      <c r="B497" s="40"/>
      <c r="C497" s="244" t="s">
        <v>124</v>
      </c>
      <c r="D497" s="245" t="s">
        <v>125</v>
      </c>
      <c r="E497" s="246" t="s">
        <v>19</v>
      </c>
      <c r="F497" s="247">
        <v>0.08</v>
      </c>
      <c r="G497" s="35"/>
      <c r="H497" s="40"/>
    </row>
    <row r="498" spans="1:8" s="2" customFormat="1" ht="16.8" customHeight="1">
      <c r="A498" s="35"/>
      <c r="B498" s="40"/>
      <c r="C498" s="248" t="s">
        <v>124</v>
      </c>
      <c r="D498" s="248" t="s">
        <v>1956</v>
      </c>
      <c r="E498" s="18" t="s">
        <v>19</v>
      </c>
      <c r="F498" s="249">
        <v>0.08</v>
      </c>
      <c r="G498" s="35"/>
      <c r="H498" s="40"/>
    </row>
    <row r="499" spans="1:8" s="2" customFormat="1" ht="16.8" customHeight="1">
      <c r="A499" s="35"/>
      <c r="B499" s="40"/>
      <c r="C499" s="250" t="s">
        <v>3351</v>
      </c>
      <c r="D499" s="35"/>
      <c r="E499" s="35"/>
      <c r="F499" s="35"/>
      <c r="G499" s="35"/>
      <c r="H499" s="40"/>
    </row>
    <row r="500" spans="1:8" s="2" customFormat="1" ht="16.8" customHeight="1">
      <c r="A500" s="35"/>
      <c r="B500" s="40"/>
      <c r="C500" s="248" t="s">
        <v>401</v>
      </c>
      <c r="D500" s="248" t="s">
        <v>402</v>
      </c>
      <c r="E500" s="18" t="s">
        <v>238</v>
      </c>
      <c r="F500" s="249">
        <v>0.08</v>
      </c>
      <c r="G500" s="35"/>
      <c r="H500" s="40"/>
    </row>
    <row r="501" spans="1:8" s="2" customFormat="1" ht="16.8" customHeight="1">
      <c r="A501" s="35"/>
      <c r="B501" s="40"/>
      <c r="C501" s="248" t="s">
        <v>342</v>
      </c>
      <c r="D501" s="248" t="s">
        <v>343</v>
      </c>
      <c r="E501" s="18" t="s">
        <v>238</v>
      </c>
      <c r="F501" s="249">
        <v>0.71299999999999997</v>
      </c>
      <c r="G501" s="35"/>
      <c r="H501" s="40"/>
    </row>
    <row r="502" spans="1:8" s="2" customFormat="1" ht="16.8" customHeight="1">
      <c r="A502" s="35"/>
      <c r="B502" s="40"/>
      <c r="C502" s="244" t="s">
        <v>3352</v>
      </c>
      <c r="D502" s="245" t="s">
        <v>125</v>
      </c>
      <c r="E502" s="246" t="s">
        <v>19</v>
      </c>
      <c r="F502" s="247">
        <v>3.7280000000000002</v>
      </c>
      <c r="G502" s="35"/>
      <c r="H502" s="40"/>
    </row>
    <row r="503" spans="1:8" s="2" customFormat="1" ht="16.8" customHeight="1">
      <c r="A503" s="35"/>
      <c r="B503" s="40"/>
      <c r="C503" s="244" t="s">
        <v>131</v>
      </c>
      <c r="D503" s="245" t="s">
        <v>128</v>
      </c>
      <c r="E503" s="246" t="s">
        <v>19</v>
      </c>
      <c r="F503" s="247">
        <v>0.31900000000000001</v>
      </c>
      <c r="G503" s="35"/>
      <c r="H503" s="40"/>
    </row>
    <row r="504" spans="1:8" s="2" customFormat="1" ht="16.8" customHeight="1">
      <c r="A504" s="35"/>
      <c r="B504" s="40"/>
      <c r="C504" s="248" t="s">
        <v>131</v>
      </c>
      <c r="D504" s="248" t="s">
        <v>1947</v>
      </c>
      <c r="E504" s="18" t="s">
        <v>19</v>
      </c>
      <c r="F504" s="249">
        <v>0.31900000000000001</v>
      </c>
      <c r="G504" s="35"/>
      <c r="H504" s="40"/>
    </row>
    <row r="505" spans="1:8" s="2" customFormat="1" ht="16.8" customHeight="1">
      <c r="A505" s="35"/>
      <c r="B505" s="40"/>
      <c r="C505" s="250" t="s">
        <v>3351</v>
      </c>
      <c r="D505" s="35"/>
      <c r="E505" s="35"/>
      <c r="F505" s="35"/>
      <c r="G505" s="35"/>
      <c r="H505" s="40"/>
    </row>
    <row r="506" spans="1:8" s="2" customFormat="1" ht="16.8" customHeight="1">
      <c r="A506" s="35"/>
      <c r="B506" s="40"/>
      <c r="C506" s="248" t="s">
        <v>362</v>
      </c>
      <c r="D506" s="248" t="s">
        <v>363</v>
      </c>
      <c r="E506" s="18" t="s">
        <v>238</v>
      </c>
      <c r="F506" s="249">
        <v>0.31900000000000001</v>
      </c>
      <c r="G506" s="35"/>
      <c r="H506" s="40"/>
    </row>
    <row r="507" spans="1:8" s="2" customFormat="1" ht="16.8" customHeight="1">
      <c r="A507" s="35"/>
      <c r="B507" s="40"/>
      <c r="C507" s="248" t="s">
        <v>342</v>
      </c>
      <c r="D507" s="248" t="s">
        <v>343</v>
      </c>
      <c r="E507" s="18" t="s">
        <v>238</v>
      </c>
      <c r="F507" s="249">
        <v>0.71299999999999997</v>
      </c>
      <c r="G507" s="35"/>
      <c r="H507" s="40"/>
    </row>
    <row r="508" spans="1:8" s="2" customFormat="1" ht="16.8" customHeight="1">
      <c r="A508" s="35"/>
      <c r="B508" s="40"/>
      <c r="C508" s="248" t="s">
        <v>369</v>
      </c>
      <c r="D508" s="248" t="s">
        <v>370</v>
      </c>
      <c r="E508" s="18" t="s">
        <v>336</v>
      </c>
      <c r="F508" s="249">
        <v>0.63800000000000001</v>
      </c>
      <c r="G508" s="35"/>
      <c r="H508" s="40"/>
    </row>
    <row r="509" spans="1:8" s="2" customFormat="1" ht="16.8" customHeight="1">
      <c r="A509" s="35"/>
      <c r="B509" s="40"/>
      <c r="C509" s="244" t="s">
        <v>3355</v>
      </c>
      <c r="D509" s="245" t="s">
        <v>128</v>
      </c>
      <c r="E509" s="246" t="s">
        <v>19</v>
      </c>
      <c r="F509" s="247">
        <v>14.243</v>
      </c>
      <c r="G509" s="35"/>
      <c r="H509" s="40"/>
    </row>
    <row r="510" spans="1:8" s="2" customFormat="1" ht="16.8" customHeight="1">
      <c r="A510" s="35"/>
      <c r="B510" s="40"/>
      <c r="C510" s="244" t="s">
        <v>1903</v>
      </c>
      <c r="D510" s="245" t="s">
        <v>1904</v>
      </c>
      <c r="E510" s="246" t="s">
        <v>19</v>
      </c>
      <c r="F510" s="247">
        <v>0.4</v>
      </c>
      <c r="G510" s="35"/>
      <c r="H510" s="40"/>
    </row>
    <row r="511" spans="1:8" s="2" customFormat="1" ht="16.8" customHeight="1">
      <c r="A511" s="35"/>
      <c r="B511" s="40"/>
      <c r="C511" s="248" t="s">
        <v>19</v>
      </c>
      <c r="D511" s="248" t="s">
        <v>1825</v>
      </c>
      <c r="E511" s="18" t="s">
        <v>19</v>
      </c>
      <c r="F511" s="249">
        <v>0.4</v>
      </c>
      <c r="G511" s="35"/>
      <c r="H511" s="40"/>
    </row>
    <row r="512" spans="1:8" s="2" customFormat="1" ht="16.8" customHeight="1">
      <c r="A512" s="35"/>
      <c r="B512" s="40"/>
      <c r="C512" s="248" t="s">
        <v>1903</v>
      </c>
      <c r="D512" s="248" t="s">
        <v>349</v>
      </c>
      <c r="E512" s="18" t="s">
        <v>19</v>
      </c>
      <c r="F512" s="249">
        <v>0.4</v>
      </c>
      <c r="G512" s="35"/>
      <c r="H512" s="40"/>
    </row>
    <row r="513" spans="1:8" s="2" customFormat="1" ht="16.8" customHeight="1">
      <c r="A513" s="35"/>
      <c r="B513" s="40"/>
      <c r="C513" s="250" t="s">
        <v>3351</v>
      </c>
      <c r="D513" s="35"/>
      <c r="E513" s="35"/>
      <c r="F513" s="35"/>
      <c r="G513" s="35"/>
      <c r="H513" s="40"/>
    </row>
    <row r="514" spans="1:8" s="2" customFormat="1" ht="20.399999999999999">
      <c r="A514" s="35"/>
      <c r="B514" s="40"/>
      <c r="C514" s="248" t="s">
        <v>1701</v>
      </c>
      <c r="D514" s="248" t="s">
        <v>1702</v>
      </c>
      <c r="E514" s="18" t="s">
        <v>230</v>
      </c>
      <c r="F514" s="249">
        <v>0.4</v>
      </c>
      <c r="G514" s="35"/>
      <c r="H514" s="40"/>
    </row>
    <row r="515" spans="1:8" s="2" customFormat="1" ht="16.8" customHeight="1">
      <c r="A515" s="35"/>
      <c r="B515" s="40"/>
      <c r="C515" s="248" t="s">
        <v>1760</v>
      </c>
      <c r="D515" s="248" t="s">
        <v>1761</v>
      </c>
      <c r="E515" s="18" t="s">
        <v>230</v>
      </c>
      <c r="F515" s="249">
        <v>0.4</v>
      </c>
      <c r="G515" s="35"/>
      <c r="H515" s="40"/>
    </row>
    <row r="516" spans="1:8" s="2" customFormat="1" ht="16.8" customHeight="1">
      <c r="A516" s="35"/>
      <c r="B516" s="40"/>
      <c r="C516" s="248" t="s">
        <v>1864</v>
      </c>
      <c r="D516" s="248" t="s">
        <v>1865</v>
      </c>
      <c r="E516" s="18" t="s">
        <v>230</v>
      </c>
      <c r="F516" s="249">
        <v>0.4</v>
      </c>
      <c r="G516" s="35"/>
      <c r="H516" s="40"/>
    </row>
    <row r="517" spans="1:8" s="2" customFormat="1" ht="16.8" customHeight="1">
      <c r="A517" s="35"/>
      <c r="B517" s="40"/>
      <c r="C517" s="244" t="s">
        <v>3391</v>
      </c>
      <c r="D517" s="245" t="s">
        <v>1904</v>
      </c>
      <c r="E517" s="246" t="s">
        <v>19</v>
      </c>
      <c r="F517" s="247">
        <v>191.95</v>
      </c>
      <c r="G517" s="35"/>
      <c r="H517" s="40"/>
    </row>
    <row r="518" spans="1:8" s="2" customFormat="1" ht="16.8" customHeight="1">
      <c r="A518" s="35"/>
      <c r="B518" s="40"/>
      <c r="C518" s="244" t="s">
        <v>1906</v>
      </c>
      <c r="D518" s="245" t="s">
        <v>1904</v>
      </c>
      <c r="E518" s="246" t="s">
        <v>19</v>
      </c>
      <c r="F518" s="247">
        <v>0.65</v>
      </c>
      <c r="G518" s="35"/>
      <c r="H518" s="40"/>
    </row>
    <row r="519" spans="1:8" s="2" customFormat="1" ht="16.8" customHeight="1">
      <c r="A519" s="35"/>
      <c r="B519" s="40"/>
      <c r="C519" s="248" t="s">
        <v>19</v>
      </c>
      <c r="D519" s="248" t="s">
        <v>1919</v>
      </c>
      <c r="E519" s="18" t="s">
        <v>19</v>
      </c>
      <c r="F519" s="249">
        <v>0.65</v>
      </c>
      <c r="G519" s="35"/>
      <c r="H519" s="40"/>
    </row>
    <row r="520" spans="1:8" s="2" customFormat="1" ht="16.8" customHeight="1">
      <c r="A520" s="35"/>
      <c r="B520" s="40"/>
      <c r="C520" s="248" t="s">
        <v>1906</v>
      </c>
      <c r="D520" s="248" t="s">
        <v>349</v>
      </c>
      <c r="E520" s="18" t="s">
        <v>19</v>
      </c>
      <c r="F520" s="249">
        <v>0.65</v>
      </c>
      <c r="G520" s="35"/>
      <c r="H520" s="40"/>
    </row>
    <row r="521" spans="1:8" s="2" customFormat="1" ht="16.8" customHeight="1">
      <c r="A521" s="35"/>
      <c r="B521" s="40"/>
      <c r="C521" s="250" t="s">
        <v>3351</v>
      </c>
      <c r="D521" s="35"/>
      <c r="E521" s="35"/>
      <c r="F521" s="35"/>
      <c r="G521" s="35"/>
      <c r="H521" s="40"/>
    </row>
    <row r="522" spans="1:8" s="2" customFormat="1" ht="16.8" customHeight="1">
      <c r="A522" s="35"/>
      <c r="B522" s="40"/>
      <c r="C522" s="248" t="s">
        <v>1707</v>
      </c>
      <c r="D522" s="248" t="s">
        <v>1708</v>
      </c>
      <c r="E522" s="18" t="s">
        <v>230</v>
      </c>
      <c r="F522" s="249">
        <v>0.65</v>
      </c>
      <c r="G522" s="35"/>
      <c r="H522" s="40"/>
    </row>
    <row r="523" spans="1:8" s="2" customFormat="1" ht="20.399999999999999">
      <c r="A523" s="35"/>
      <c r="B523" s="40"/>
      <c r="C523" s="248" t="s">
        <v>1770</v>
      </c>
      <c r="D523" s="248" t="s">
        <v>1771</v>
      </c>
      <c r="E523" s="18" t="s">
        <v>230</v>
      </c>
      <c r="F523" s="249">
        <v>0.65</v>
      </c>
      <c r="G523" s="35"/>
      <c r="H523" s="40"/>
    </row>
    <row r="524" spans="1:8" s="2" customFormat="1" ht="16.8" customHeight="1">
      <c r="A524" s="35"/>
      <c r="B524" s="40"/>
      <c r="C524" s="248" t="s">
        <v>790</v>
      </c>
      <c r="D524" s="248" t="s">
        <v>791</v>
      </c>
      <c r="E524" s="18" t="s">
        <v>230</v>
      </c>
      <c r="F524" s="249">
        <v>0.65</v>
      </c>
      <c r="G524" s="35"/>
      <c r="H524" s="40"/>
    </row>
    <row r="525" spans="1:8" s="2" customFormat="1" ht="16.8" customHeight="1">
      <c r="A525" s="35"/>
      <c r="B525" s="40"/>
      <c r="C525" s="244" t="s">
        <v>133</v>
      </c>
      <c r="D525" s="245" t="s">
        <v>133</v>
      </c>
      <c r="E525" s="246" t="s">
        <v>19</v>
      </c>
      <c r="F525" s="247">
        <v>0.75600000000000001</v>
      </c>
      <c r="G525" s="35"/>
      <c r="H525" s="40"/>
    </row>
    <row r="526" spans="1:8" s="2" customFormat="1" ht="16.8" customHeight="1">
      <c r="A526" s="35"/>
      <c r="B526" s="40"/>
      <c r="C526" s="248" t="s">
        <v>133</v>
      </c>
      <c r="D526" s="248" t="s">
        <v>1732</v>
      </c>
      <c r="E526" s="18" t="s">
        <v>19</v>
      </c>
      <c r="F526" s="249">
        <v>0.75600000000000001</v>
      </c>
      <c r="G526" s="35"/>
      <c r="H526" s="40"/>
    </row>
    <row r="527" spans="1:8" s="2" customFormat="1" ht="16.8" customHeight="1">
      <c r="A527" s="35"/>
      <c r="B527" s="40"/>
      <c r="C527" s="250" t="s">
        <v>3351</v>
      </c>
      <c r="D527" s="35"/>
      <c r="E527" s="35"/>
      <c r="F527" s="35"/>
      <c r="G527" s="35"/>
      <c r="H527" s="40"/>
    </row>
    <row r="528" spans="1:8" s="2" customFormat="1" ht="20.399999999999999">
      <c r="A528" s="35"/>
      <c r="B528" s="40"/>
      <c r="C528" s="248" t="s">
        <v>314</v>
      </c>
      <c r="D528" s="248" t="s">
        <v>315</v>
      </c>
      <c r="E528" s="18" t="s">
        <v>238</v>
      </c>
      <c r="F528" s="249">
        <v>0.75600000000000001</v>
      </c>
      <c r="G528" s="35"/>
      <c r="H528" s="40"/>
    </row>
    <row r="529" spans="1:8" s="2" customFormat="1" ht="20.399999999999999">
      <c r="A529" s="35"/>
      <c r="B529" s="40"/>
      <c r="C529" s="248" t="s">
        <v>321</v>
      </c>
      <c r="D529" s="248" t="s">
        <v>322</v>
      </c>
      <c r="E529" s="18" t="s">
        <v>238</v>
      </c>
      <c r="F529" s="249">
        <v>7.56</v>
      </c>
      <c r="G529" s="35"/>
      <c r="H529" s="40"/>
    </row>
    <row r="530" spans="1:8" s="2" customFormat="1" ht="20.399999999999999">
      <c r="A530" s="35"/>
      <c r="B530" s="40"/>
      <c r="C530" s="248" t="s">
        <v>334</v>
      </c>
      <c r="D530" s="248" t="s">
        <v>335</v>
      </c>
      <c r="E530" s="18" t="s">
        <v>336</v>
      </c>
      <c r="F530" s="249">
        <v>1.4359999999999999</v>
      </c>
      <c r="G530" s="35"/>
      <c r="H530" s="40"/>
    </row>
    <row r="531" spans="1:8" s="2" customFormat="1" ht="16.8" customHeight="1">
      <c r="A531" s="35"/>
      <c r="B531" s="40"/>
      <c r="C531" s="244" t="s">
        <v>1909</v>
      </c>
      <c r="D531" s="245" t="s">
        <v>1910</v>
      </c>
      <c r="E531" s="246" t="s">
        <v>19</v>
      </c>
      <c r="F531" s="247">
        <v>3.4</v>
      </c>
      <c r="G531" s="35"/>
      <c r="H531" s="40"/>
    </row>
    <row r="532" spans="1:8" s="2" customFormat="1" ht="16.8" customHeight="1">
      <c r="A532" s="35"/>
      <c r="B532" s="40"/>
      <c r="C532" s="248" t="s">
        <v>19</v>
      </c>
      <c r="D532" s="248" t="s">
        <v>1929</v>
      </c>
      <c r="E532" s="18" t="s">
        <v>19</v>
      </c>
      <c r="F532" s="249">
        <v>3.4</v>
      </c>
      <c r="G532" s="35"/>
      <c r="H532" s="40"/>
    </row>
    <row r="533" spans="1:8" s="2" customFormat="1" ht="16.8" customHeight="1">
      <c r="A533" s="35"/>
      <c r="B533" s="40"/>
      <c r="C533" s="248" t="s">
        <v>1909</v>
      </c>
      <c r="D533" s="248" t="s">
        <v>349</v>
      </c>
      <c r="E533" s="18" t="s">
        <v>19</v>
      </c>
      <c r="F533" s="249">
        <v>3.4</v>
      </c>
      <c r="G533" s="35"/>
      <c r="H533" s="40"/>
    </row>
    <row r="534" spans="1:8" s="2" customFormat="1" ht="16.8" customHeight="1">
      <c r="A534" s="35"/>
      <c r="B534" s="40"/>
      <c r="C534" s="250" t="s">
        <v>3351</v>
      </c>
      <c r="D534" s="35"/>
      <c r="E534" s="35"/>
      <c r="F534" s="35"/>
      <c r="G534" s="35"/>
      <c r="H534" s="40"/>
    </row>
    <row r="535" spans="1:8" s="2" customFormat="1" ht="16.8" customHeight="1">
      <c r="A535" s="35"/>
      <c r="B535" s="40"/>
      <c r="C535" s="248" t="s">
        <v>1924</v>
      </c>
      <c r="D535" s="248" t="s">
        <v>1925</v>
      </c>
      <c r="E535" s="18" t="s">
        <v>238</v>
      </c>
      <c r="F535" s="249">
        <v>3.4</v>
      </c>
      <c r="G535" s="35"/>
      <c r="H535" s="40"/>
    </row>
    <row r="536" spans="1:8" s="2" customFormat="1" ht="16.8" customHeight="1">
      <c r="A536" s="35"/>
      <c r="B536" s="40"/>
      <c r="C536" s="248" t="s">
        <v>1930</v>
      </c>
      <c r="D536" s="248" t="s">
        <v>1931</v>
      </c>
      <c r="E536" s="18" t="s">
        <v>238</v>
      </c>
      <c r="F536" s="249">
        <v>3.4</v>
      </c>
      <c r="G536" s="35"/>
      <c r="H536" s="40"/>
    </row>
    <row r="537" spans="1:8" s="2" customFormat="1" ht="16.8" customHeight="1">
      <c r="A537" s="35"/>
      <c r="B537" s="40"/>
      <c r="C537" s="244" t="s">
        <v>138</v>
      </c>
      <c r="D537" s="245" t="s">
        <v>3392</v>
      </c>
      <c r="E537" s="246" t="s">
        <v>19</v>
      </c>
      <c r="F537" s="247">
        <v>336.6</v>
      </c>
      <c r="G537" s="35"/>
      <c r="H537" s="40"/>
    </row>
    <row r="538" spans="1:8" s="2" customFormat="1" ht="16.8" customHeight="1">
      <c r="A538" s="35"/>
      <c r="B538" s="40"/>
      <c r="C538" s="248" t="s">
        <v>138</v>
      </c>
      <c r="D538" s="248" t="s">
        <v>3393</v>
      </c>
      <c r="E538" s="18" t="s">
        <v>19</v>
      </c>
      <c r="F538" s="249">
        <v>336.6</v>
      </c>
      <c r="G538" s="35"/>
      <c r="H538" s="40"/>
    </row>
    <row r="539" spans="1:8" s="2" customFormat="1" ht="16.8" customHeight="1">
      <c r="A539" s="35"/>
      <c r="B539" s="40"/>
      <c r="C539" s="244" t="s">
        <v>1327</v>
      </c>
      <c r="D539" s="245" t="s">
        <v>3392</v>
      </c>
      <c r="E539" s="246" t="s">
        <v>19</v>
      </c>
      <c r="F539" s="247">
        <v>50.5</v>
      </c>
      <c r="G539" s="35"/>
      <c r="H539" s="40"/>
    </row>
    <row r="540" spans="1:8" s="2" customFormat="1" ht="16.8" customHeight="1">
      <c r="A540" s="35"/>
      <c r="B540" s="40"/>
      <c r="C540" s="248" t="s">
        <v>1327</v>
      </c>
      <c r="D540" s="248" t="s">
        <v>3394</v>
      </c>
      <c r="E540" s="18" t="s">
        <v>19</v>
      </c>
      <c r="F540" s="249">
        <v>50.5</v>
      </c>
      <c r="G540" s="35"/>
      <c r="H540" s="40"/>
    </row>
    <row r="541" spans="1:8" s="2" customFormat="1" ht="16.8" customHeight="1">
      <c r="A541" s="35"/>
      <c r="B541" s="40"/>
      <c r="C541" s="244" t="s">
        <v>3383</v>
      </c>
      <c r="D541" s="245" t="s">
        <v>139</v>
      </c>
      <c r="E541" s="246" t="s">
        <v>19</v>
      </c>
      <c r="F541" s="247">
        <v>69.7</v>
      </c>
      <c r="G541" s="35"/>
      <c r="H541" s="40"/>
    </row>
    <row r="542" spans="1:8" s="2" customFormat="1" ht="16.8" customHeight="1">
      <c r="A542" s="35"/>
      <c r="B542" s="40"/>
      <c r="C542" s="244" t="s">
        <v>3395</v>
      </c>
      <c r="D542" s="245" t="s">
        <v>1328</v>
      </c>
      <c r="E542" s="246" t="s">
        <v>19</v>
      </c>
      <c r="F542" s="247">
        <v>442.2</v>
      </c>
      <c r="G542" s="35"/>
      <c r="H542" s="40"/>
    </row>
    <row r="543" spans="1:8" s="2" customFormat="1" ht="16.8" customHeight="1">
      <c r="A543" s="35"/>
      <c r="B543" s="40"/>
      <c r="C543" s="244" t="s">
        <v>1330</v>
      </c>
      <c r="D543" s="245" t="s">
        <v>1912</v>
      </c>
      <c r="E543" s="246" t="s">
        <v>19</v>
      </c>
      <c r="F543" s="247">
        <v>110.86</v>
      </c>
      <c r="G543" s="35"/>
      <c r="H543" s="40"/>
    </row>
    <row r="544" spans="1:8" s="2" customFormat="1" ht="16.8" customHeight="1">
      <c r="A544" s="35"/>
      <c r="B544" s="40"/>
      <c r="C544" s="248" t="s">
        <v>1330</v>
      </c>
      <c r="D544" s="248" t="s">
        <v>3396</v>
      </c>
      <c r="E544" s="18" t="s">
        <v>19</v>
      </c>
      <c r="F544" s="249">
        <v>110.86</v>
      </c>
      <c r="G544" s="35"/>
      <c r="H544" s="40"/>
    </row>
    <row r="545" spans="1:8" s="2" customFormat="1" ht="16.8" customHeight="1">
      <c r="A545" s="35"/>
      <c r="B545" s="40"/>
      <c r="C545" s="244" t="s">
        <v>3397</v>
      </c>
      <c r="D545" s="245" t="s">
        <v>1331</v>
      </c>
      <c r="E545" s="246" t="s">
        <v>19</v>
      </c>
      <c r="F545" s="247">
        <v>371.2</v>
      </c>
      <c r="G545" s="35"/>
      <c r="H545" s="40"/>
    </row>
    <row r="546" spans="1:8" s="2" customFormat="1" ht="16.8" customHeight="1">
      <c r="A546" s="35"/>
      <c r="B546" s="40"/>
      <c r="C546" s="244" t="s">
        <v>1334</v>
      </c>
      <c r="D546" s="245" t="s">
        <v>1912</v>
      </c>
      <c r="E546" s="246" t="s">
        <v>19</v>
      </c>
      <c r="F546" s="247">
        <v>1</v>
      </c>
      <c r="G546" s="35"/>
      <c r="H546" s="40"/>
    </row>
    <row r="547" spans="1:8" s="2" customFormat="1" ht="16.8" customHeight="1">
      <c r="A547" s="35"/>
      <c r="B547" s="40"/>
      <c r="C547" s="248" t="s">
        <v>1334</v>
      </c>
      <c r="D547" s="248" t="s">
        <v>84</v>
      </c>
      <c r="E547" s="18" t="s">
        <v>19</v>
      </c>
      <c r="F547" s="249">
        <v>1</v>
      </c>
      <c r="G547" s="35"/>
      <c r="H547" s="40"/>
    </row>
    <row r="548" spans="1:8" s="2" customFormat="1" ht="16.8" customHeight="1">
      <c r="A548" s="35"/>
      <c r="B548" s="40"/>
      <c r="C548" s="250" t="s">
        <v>3351</v>
      </c>
      <c r="D548" s="35"/>
      <c r="E548" s="35"/>
      <c r="F548" s="35"/>
      <c r="G548" s="35"/>
      <c r="H548" s="40"/>
    </row>
    <row r="549" spans="1:8" s="2" customFormat="1" ht="20.399999999999999">
      <c r="A549" s="35"/>
      <c r="B549" s="40"/>
      <c r="C549" s="248" t="s">
        <v>470</v>
      </c>
      <c r="D549" s="248" t="s">
        <v>471</v>
      </c>
      <c r="E549" s="18" t="s">
        <v>210</v>
      </c>
      <c r="F549" s="249">
        <v>1</v>
      </c>
      <c r="G549" s="35"/>
      <c r="H549" s="40"/>
    </row>
    <row r="550" spans="1:8" s="2" customFormat="1" ht="16.8" customHeight="1">
      <c r="A550" s="35"/>
      <c r="B550" s="40"/>
      <c r="C550" s="248" t="s">
        <v>723</v>
      </c>
      <c r="D550" s="248" t="s">
        <v>724</v>
      </c>
      <c r="E550" s="18" t="s">
        <v>210</v>
      </c>
      <c r="F550" s="249">
        <v>1</v>
      </c>
      <c r="G550" s="35"/>
      <c r="H550" s="40"/>
    </row>
    <row r="551" spans="1:8" s="2" customFormat="1" ht="16.8" customHeight="1">
      <c r="A551" s="35"/>
      <c r="B551" s="40"/>
      <c r="C551" s="248" t="s">
        <v>736</v>
      </c>
      <c r="D551" s="248" t="s">
        <v>737</v>
      </c>
      <c r="E551" s="18" t="s">
        <v>210</v>
      </c>
      <c r="F551" s="249">
        <v>1</v>
      </c>
      <c r="G551" s="35"/>
      <c r="H551" s="40"/>
    </row>
    <row r="552" spans="1:8" s="2" customFormat="1" ht="16.8" customHeight="1">
      <c r="A552" s="35"/>
      <c r="B552" s="40"/>
      <c r="C552" s="248" t="s">
        <v>362</v>
      </c>
      <c r="D552" s="248" t="s">
        <v>363</v>
      </c>
      <c r="E552" s="18" t="s">
        <v>238</v>
      </c>
      <c r="F552" s="249">
        <v>0.31900000000000001</v>
      </c>
      <c r="G552" s="35"/>
      <c r="H552" s="40"/>
    </row>
    <row r="553" spans="1:8" s="2" customFormat="1" ht="16.8" customHeight="1">
      <c r="A553" s="35"/>
      <c r="B553" s="40"/>
      <c r="C553" s="248" t="s">
        <v>401</v>
      </c>
      <c r="D553" s="248" t="s">
        <v>402</v>
      </c>
      <c r="E553" s="18" t="s">
        <v>238</v>
      </c>
      <c r="F553" s="249">
        <v>0.08</v>
      </c>
      <c r="G553" s="35"/>
      <c r="H553" s="40"/>
    </row>
    <row r="554" spans="1:8" s="2" customFormat="1" ht="16.8" customHeight="1">
      <c r="A554" s="35"/>
      <c r="B554" s="40"/>
      <c r="C554" s="248" t="s">
        <v>610</v>
      </c>
      <c r="D554" s="248" t="s">
        <v>611</v>
      </c>
      <c r="E554" s="18" t="s">
        <v>210</v>
      </c>
      <c r="F554" s="249">
        <v>1</v>
      </c>
      <c r="G554" s="35"/>
      <c r="H554" s="40"/>
    </row>
    <row r="555" spans="1:8" s="2" customFormat="1" ht="16.8" customHeight="1">
      <c r="A555" s="35"/>
      <c r="B555" s="40"/>
      <c r="C555" s="248" t="s">
        <v>616</v>
      </c>
      <c r="D555" s="248" t="s">
        <v>617</v>
      </c>
      <c r="E555" s="18" t="s">
        <v>210</v>
      </c>
      <c r="F555" s="249">
        <v>1</v>
      </c>
      <c r="G555" s="35"/>
      <c r="H555" s="40"/>
    </row>
    <row r="556" spans="1:8" s="2" customFormat="1" ht="16.8" customHeight="1">
      <c r="A556" s="35"/>
      <c r="B556" s="40"/>
      <c r="C556" s="248" t="s">
        <v>656</v>
      </c>
      <c r="D556" s="248" t="s">
        <v>657</v>
      </c>
      <c r="E556" s="18" t="s">
        <v>210</v>
      </c>
      <c r="F556" s="249">
        <v>2.5</v>
      </c>
      <c r="G556" s="35"/>
      <c r="H556" s="40"/>
    </row>
    <row r="557" spans="1:8" s="2" customFormat="1" ht="16.8" customHeight="1">
      <c r="A557" s="35"/>
      <c r="B557" s="40"/>
      <c r="C557" s="248" t="s">
        <v>663</v>
      </c>
      <c r="D557" s="248" t="s">
        <v>664</v>
      </c>
      <c r="E557" s="18" t="s">
        <v>210</v>
      </c>
      <c r="F557" s="249">
        <v>1</v>
      </c>
      <c r="G557" s="35"/>
      <c r="H557" s="40"/>
    </row>
    <row r="558" spans="1:8" s="2" customFormat="1" ht="16.8" customHeight="1">
      <c r="A558" s="35"/>
      <c r="B558" s="40"/>
      <c r="C558" s="244" t="s">
        <v>3398</v>
      </c>
      <c r="D558" s="245" t="s">
        <v>1335</v>
      </c>
      <c r="E558" s="246" t="s">
        <v>19</v>
      </c>
      <c r="F558" s="247">
        <v>972.1</v>
      </c>
      <c r="G558" s="35"/>
      <c r="H558" s="40"/>
    </row>
    <row r="559" spans="1:8" s="2" customFormat="1" ht="16.8" customHeight="1">
      <c r="A559" s="35"/>
      <c r="B559" s="40"/>
      <c r="C559" s="244" t="s">
        <v>3384</v>
      </c>
      <c r="D559" s="245" t="s">
        <v>139</v>
      </c>
      <c r="E559" s="246" t="s">
        <v>19</v>
      </c>
      <c r="F559" s="247">
        <v>50.2</v>
      </c>
      <c r="G559" s="35"/>
      <c r="H559" s="40"/>
    </row>
    <row r="560" spans="1:8" s="2" customFormat="1" ht="16.8" customHeight="1">
      <c r="A560" s="35"/>
      <c r="B560" s="40"/>
      <c r="C560" s="244" t="s">
        <v>3399</v>
      </c>
      <c r="D560" s="245" t="s">
        <v>3400</v>
      </c>
      <c r="E560" s="246" t="s">
        <v>19</v>
      </c>
      <c r="F560" s="247">
        <v>317.39999999999998</v>
      </c>
      <c r="G560" s="35"/>
      <c r="H560" s="40"/>
    </row>
    <row r="561" spans="1:8" s="2" customFormat="1" ht="16.8" customHeight="1">
      <c r="A561" s="35"/>
      <c r="B561" s="40"/>
      <c r="C561" s="248" t="s">
        <v>19</v>
      </c>
      <c r="D561" s="248" t="s">
        <v>3401</v>
      </c>
      <c r="E561" s="18" t="s">
        <v>19</v>
      </c>
      <c r="F561" s="249">
        <v>187.4</v>
      </c>
      <c r="G561" s="35"/>
      <c r="H561" s="40"/>
    </row>
    <row r="562" spans="1:8" s="2" customFormat="1" ht="16.8" customHeight="1">
      <c r="A562" s="35"/>
      <c r="B562" s="40"/>
      <c r="C562" s="248" t="s">
        <v>19</v>
      </c>
      <c r="D562" s="248" t="s">
        <v>3402</v>
      </c>
      <c r="E562" s="18" t="s">
        <v>19</v>
      </c>
      <c r="F562" s="249">
        <v>130</v>
      </c>
      <c r="G562" s="35"/>
      <c r="H562" s="40"/>
    </row>
    <row r="563" spans="1:8" s="2" customFormat="1" ht="16.8" customHeight="1">
      <c r="A563" s="35"/>
      <c r="B563" s="40"/>
      <c r="C563" s="248" t="s">
        <v>3399</v>
      </c>
      <c r="D563" s="248" t="s">
        <v>349</v>
      </c>
      <c r="E563" s="18" t="s">
        <v>19</v>
      </c>
      <c r="F563" s="249">
        <v>317.39999999999998</v>
      </c>
      <c r="G563" s="35"/>
      <c r="H563" s="40"/>
    </row>
    <row r="564" spans="1:8" s="2" customFormat="1" ht="16.8" customHeight="1">
      <c r="A564" s="35"/>
      <c r="B564" s="40"/>
      <c r="C564" s="244" t="s">
        <v>1337</v>
      </c>
      <c r="D564" s="245" t="s">
        <v>1914</v>
      </c>
      <c r="E564" s="246" t="s">
        <v>19</v>
      </c>
      <c r="F564" s="247">
        <v>0.35699999999999998</v>
      </c>
      <c r="G564" s="35"/>
      <c r="H564" s="40"/>
    </row>
    <row r="565" spans="1:8" s="2" customFormat="1" ht="16.8" customHeight="1">
      <c r="A565" s="35"/>
      <c r="B565" s="40"/>
      <c r="C565" s="248" t="s">
        <v>1337</v>
      </c>
      <c r="D565" s="248" t="s">
        <v>1746</v>
      </c>
      <c r="E565" s="18" t="s">
        <v>19</v>
      </c>
      <c r="F565" s="249">
        <v>0.35699999999999998</v>
      </c>
      <c r="G565" s="35"/>
      <c r="H565" s="40"/>
    </row>
    <row r="566" spans="1:8" s="2" customFormat="1" ht="16.8" customHeight="1">
      <c r="A566" s="35"/>
      <c r="B566" s="40"/>
      <c r="C566" s="250" t="s">
        <v>3351</v>
      </c>
      <c r="D566" s="35"/>
      <c r="E566" s="35"/>
      <c r="F566" s="35"/>
      <c r="G566" s="35"/>
      <c r="H566" s="40"/>
    </row>
    <row r="567" spans="1:8" s="2" customFormat="1" ht="16.8" customHeight="1">
      <c r="A567" s="35"/>
      <c r="B567" s="40"/>
      <c r="C567" s="248" t="s">
        <v>351</v>
      </c>
      <c r="D567" s="248" t="s">
        <v>352</v>
      </c>
      <c r="E567" s="18" t="s">
        <v>336</v>
      </c>
      <c r="F567" s="249">
        <v>0.35699999999999998</v>
      </c>
      <c r="G567" s="35"/>
      <c r="H567" s="40"/>
    </row>
    <row r="568" spans="1:8" s="2" customFormat="1" ht="20.399999999999999">
      <c r="A568" s="35"/>
      <c r="B568" s="40"/>
      <c r="C568" s="248" t="s">
        <v>301</v>
      </c>
      <c r="D568" s="248" t="s">
        <v>302</v>
      </c>
      <c r="E568" s="18" t="s">
        <v>238</v>
      </c>
      <c r="F568" s="249">
        <v>0.71199999999999997</v>
      </c>
      <c r="G568" s="35"/>
      <c r="H568" s="40"/>
    </row>
    <row r="569" spans="1:8" s="2" customFormat="1" ht="20.399999999999999">
      <c r="A569" s="35"/>
      <c r="B569" s="40"/>
      <c r="C569" s="248" t="s">
        <v>314</v>
      </c>
      <c r="D569" s="248" t="s">
        <v>315</v>
      </c>
      <c r="E569" s="18" t="s">
        <v>238</v>
      </c>
      <c r="F569" s="249">
        <v>0.75600000000000001</v>
      </c>
      <c r="G569" s="35"/>
      <c r="H569" s="40"/>
    </row>
    <row r="570" spans="1:8" s="2" customFormat="1" ht="16.8" customHeight="1">
      <c r="A570" s="35"/>
      <c r="B570" s="40"/>
      <c r="C570" s="248" t="s">
        <v>327</v>
      </c>
      <c r="D570" s="248" t="s">
        <v>328</v>
      </c>
      <c r="E570" s="18" t="s">
        <v>238</v>
      </c>
      <c r="F570" s="249">
        <v>0.35599999999999998</v>
      </c>
      <c r="G570" s="35"/>
      <c r="H570" s="40"/>
    </row>
    <row r="571" spans="1:8" s="2" customFormat="1" ht="16.8" customHeight="1">
      <c r="A571" s="35"/>
      <c r="B571" s="40"/>
      <c r="C571" s="244" t="s">
        <v>142</v>
      </c>
      <c r="D571" s="245" t="s">
        <v>147</v>
      </c>
      <c r="E571" s="246" t="s">
        <v>19</v>
      </c>
      <c r="F571" s="247">
        <v>1.1120000000000001</v>
      </c>
      <c r="G571" s="35"/>
      <c r="H571" s="40"/>
    </row>
    <row r="572" spans="1:8" s="2" customFormat="1" ht="16.8" customHeight="1">
      <c r="A572" s="35"/>
      <c r="B572" s="40"/>
      <c r="C572" s="248" t="s">
        <v>142</v>
      </c>
      <c r="D572" s="248" t="s">
        <v>1923</v>
      </c>
      <c r="E572" s="18" t="s">
        <v>19</v>
      </c>
      <c r="F572" s="249">
        <v>1.1120000000000001</v>
      </c>
      <c r="G572" s="35"/>
      <c r="H572" s="40"/>
    </row>
    <row r="573" spans="1:8" s="2" customFormat="1" ht="16.8" customHeight="1">
      <c r="A573" s="35"/>
      <c r="B573" s="40"/>
      <c r="C573" s="250" t="s">
        <v>3351</v>
      </c>
      <c r="D573" s="35"/>
      <c r="E573" s="35"/>
      <c r="F573" s="35"/>
      <c r="G573" s="35"/>
      <c r="H573" s="40"/>
    </row>
    <row r="574" spans="1:8" s="2" customFormat="1" ht="20.399999999999999">
      <c r="A574" s="35"/>
      <c r="B574" s="40"/>
      <c r="C574" s="248" t="s">
        <v>1716</v>
      </c>
      <c r="D574" s="248" t="s">
        <v>1717</v>
      </c>
      <c r="E574" s="18" t="s">
        <v>238</v>
      </c>
      <c r="F574" s="249">
        <v>1.1120000000000001</v>
      </c>
      <c r="G574" s="35"/>
      <c r="H574" s="40"/>
    </row>
    <row r="575" spans="1:8" s="2" customFormat="1" ht="20.399999999999999">
      <c r="A575" s="35"/>
      <c r="B575" s="40"/>
      <c r="C575" s="248" t="s">
        <v>314</v>
      </c>
      <c r="D575" s="248" t="s">
        <v>315</v>
      </c>
      <c r="E575" s="18" t="s">
        <v>238</v>
      </c>
      <c r="F575" s="249">
        <v>0.75600000000000001</v>
      </c>
      <c r="G575" s="35"/>
      <c r="H575" s="40"/>
    </row>
    <row r="576" spans="1:8" s="2" customFormat="1" ht="16.8" customHeight="1">
      <c r="A576" s="35"/>
      <c r="B576" s="40"/>
      <c r="C576" s="248" t="s">
        <v>342</v>
      </c>
      <c r="D576" s="248" t="s">
        <v>343</v>
      </c>
      <c r="E576" s="18" t="s">
        <v>238</v>
      </c>
      <c r="F576" s="249">
        <v>0.71299999999999997</v>
      </c>
      <c r="G576" s="35"/>
      <c r="H576" s="40"/>
    </row>
    <row r="577" spans="1:8" s="2" customFormat="1" ht="16.8" customHeight="1">
      <c r="A577" s="35"/>
      <c r="B577" s="40"/>
      <c r="C577" s="244" t="s">
        <v>3357</v>
      </c>
      <c r="D577" s="245" t="s">
        <v>147</v>
      </c>
      <c r="E577" s="246" t="s">
        <v>19</v>
      </c>
      <c r="F577" s="247">
        <v>48.845999999999997</v>
      </c>
      <c r="G577" s="35"/>
      <c r="H577" s="40"/>
    </row>
    <row r="578" spans="1:8" s="2" customFormat="1" ht="16.8" customHeight="1">
      <c r="A578" s="35"/>
      <c r="B578" s="40"/>
      <c r="C578" s="244" t="s">
        <v>146</v>
      </c>
      <c r="D578" s="245" t="s">
        <v>859</v>
      </c>
      <c r="E578" s="246" t="s">
        <v>19</v>
      </c>
      <c r="F578" s="247">
        <v>61.823999999999998</v>
      </c>
      <c r="G578" s="35"/>
      <c r="H578" s="40"/>
    </row>
    <row r="579" spans="1:8" s="2" customFormat="1" ht="16.8" customHeight="1">
      <c r="A579" s="35"/>
      <c r="B579" s="40"/>
      <c r="C579" s="248" t="s">
        <v>146</v>
      </c>
      <c r="D579" s="248" t="s">
        <v>3403</v>
      </c>
      <c r="E579" s="18" t="s">
        <v>19</v>
      </c>
      <c r="F579" s="249">
        <v>61.823999999999998</v>
      </c>
      <c r="G579" s="35"/>
      <c r="H579" s="40"/>
    </row>
    <row r="580" spans="1:8" s="2" customFormat="1" ht="16.8" customHeight="1">
      <c r="A580" s="35"/>
      <c r="B580" s="40"/>
      <c r="C580" s="244" t="s">
        <v>3359</v>
      </c>
      <c r="D580" s="245" t="s">
        <v>3388</v>
      </c>
      <c r="E580" s="246" t="s">
        <v>19</v>
      </c>
      <c r="F580" s="247">
        <v>115.705</v>
      </c>
      <c r="G580" s="35"/>
      <c r="H580" s="40"/>
    </row>
    <row r="581" spans="1:8" s="2" customFormat="1" ht="20.399999999999999">
      <c r="A581" s="35"/>
      <c r="B581" s="40"/>
      <c r="C581" s="248" t="s">
        <v>3359</v>
      </c>
      <c r="D581" s="248" t="s">
        <v>3404</v>
      </c>
      <c r="E581" s="18" t="s">
        <v>19</v>
      </c>
      <c r="F581" s="249">
        <v>115.705</v>
      </c>
      <c r="G581" s="35"/>
      <c r="H581" s="40"/>
    </row>
    <row r="582" spans="1:8" s="2" customFormat="1" ht="16.8" customHeight="1">
      <c r="A582" s="35"/>
      <c r="B582" s="40"/>
      <c r="C582" s="244" t="s">
        <v>3360</v>
      </c>
      <c r="D582" s="245" t="s">
        <v>3388</v>
      </c>
      <c r="E582" s="246" t="s">
        <v>19</v>
      </c>
      <c r="F582" s="247">
        <v>38.11</v>
      </c>
      <c r="G582" s="35"/>
      <c r="H582" s="40"/>
    </row>
    <row r="583" spans="1:8" s="2" customFormat="1" ht="16.8" customHeight="1">
      <c r="A583" s="35"/>
      <c r="B583" s="40"/>
      <c r="C583" s="244" t="s">
        <v>156</v>
      </c>
      <c r="D583" s="245" t="s">
        <v>156</v>
      </c>
      <c r="E583" s="246" t="s">
        <v>19</v>
      </c>
      <c r="F583" s="247">
        <v>0.71299999999999997</v>
      </c>
      <c r="G583" s="35"/>
      <c r="H583" s="40"/>
    </row>
    <row r="584" spans="1:8" s="2" customFormat="1" ht="16.8" customHeight="1">
      <c r="A584" s="35"/>
      <c r="B584" s="40"/>
      <c r="C584" s="248" t="s">
        <v>19</v>
      </c>
      <c r="D584" s="248" t="s">
        <v>142</v>
      </c>
      <c r="E584" s="18" t="s">
        <v>19</v>
      </c>
      <c r="F584" s="249">
        <v>1.1120000000000001</v>
      </c>
      <c r="G584" s="35"/>
      <c r="H584" s="40"/>
    </row>
    <row r="585" spans="1:8" s="2" customFormat="1" ht="16.8" customHeight="1">
      <c r="A585" s="35"/>
      <c r="B585" s="40"/>
      <c r="C585" s="248" t="s">
        <v>19</v>
      </c>
      <c r="D585" s="248" t="s">
        <v>1744</v>
      </c>
      <c r="E585" s="18" t="s">
        <v>19</v>
      </c>
      <c r="F585" s="249">
        <v>-0.39900000000000002</v>
      </c>
      <c r="G585" s="35"/>
      <c r="H585" s="40"/>
    </row>
    <row r="586" spans="1:8" s="2" customFormat="1" ht="16.8" customHeight="1">
      <c r="A586" s="35"/>
      <c r="B586" s="40"/>
      <c r="C586" s="248" t="s">
        <v>156</v>
      </c>
      <c r="D586" s="248" t="s">
        <v>349</v>
      </c>
      <c r="E586" s="18" t="s">
        <v>19</v>
      </c>
      <c r="F586" s="249">
        <v>0.71299999999999997</v>
      </c>
      <c r="G586" s="35"/>
      <c r="H586" s="40"/>
    </row>
    <row r="587" spans="1:8" s="2" customFormat="1" ht="16.8" customHeight="1">
      <c r="A587" s="35"/>
      <c r="B587" s="40"/>
      <c r="C587" s="250" t="s">
        <v>3351</v>
      </c>
      <c r="D587" s="35"/>
      <c r="E587" s="35"/>
      <c r="F587" s="35"/>
      <c r="G587" s="35"/>
      <c r="H587" s="40"/>
    </row>
    <row r="588" spans="1:8" s="2" customFormat="1" ht="16.8" customHeight="1">
      <c r="A588" s="35"/>
      <c r="B588" s="40"/>
      <c r="C588" s="248" t="s">
        <v>342</v>
      </c>
      <c r="D588" s="248" t="s">
        <v>343</v>
      </c>
      <c r="E588" s="18" t="s">
        <v>238</v>
      </c>
      <c r="F588" s="249">
        <v>0.71299999999999997</v>
      </c>
      <c r="G588" s="35"/>
      <c r="H588" s="40"/>
    </row>
    <row r="589" spans="1:8" s="2" customFormat="1" ht="20.399999999999999">
      <c r="A589" s="35"/>
      <c r="B589" s="40"/>
      <c r="C589" s="248" t="s">
        <v>301</v>
      </c>
      <c r="D589" s="248" t="s">
        <v>302</v>
      </c>
      <c r="E589" s="18" t="s">
        <v>238</v>
      </c>
      <c r="F589" s="249">
        <v>0.71199999999999997</v>
      </c>
      <c r="G589" s="35"/>
      <c r="H589" s="40"/>
    </row>
    <row r="590" spans="1:8" s="2" customFormat="1" ht="20.399999999999999">
      <c r="A590" s="35"/>
      <c r="B590" s="40"/>
      <c r="C590" s="248" t="s">
        <v>314</v>
      </c>
      <c r="D590" s="248" t="s">
        <v>315</v>
      </c>
      <c r="E590" s="18" t="s">
        <v>238</v>
      </c>
      <c r="F590" s="249">
        <v>0.75600000000000001</v>
      </c>
      <c r="G590" s="35"/>
      <c r="H590" s="40"/>
    </row>
    <row r="591" spans="1:8" s="2" customFormat="1" ht="16.8" customHeight="1">
      <c r="A591" s="35"/>
      <c r="B591" s="40"/>
      <c r="C591" s="248" t="s">
        <v>327</v>
      </c>
      <c r="D591" s="248" t="s">
        <v>328</v>
      </c>
      <c r="E591" s="18" t="s">
        <v>238</v>
      </c>
      <c r="F591" s="249">
        <v>0.35599999999999998</v>
      </c>
      <c r="G591" s="35"/>
      <c r="H591" s="40"/>
    </row>
    <row r="592" spans="1:8" s="2" customFormat="1" ht="16.8" customHeight="1">
      <c r="A592" s="35"/>
      <c r="B592" s="40"/>
      <c r="C592" s="248" t="s">
        <v>351</v>
      </c>
      <c r="D592" s="248" t="s">
        <v>352</v>
      </c>
      <c r="E592" s="18" t="s">
        <v>336</v>
      </c>
      <c r="F592" s="249">
        <v>0.71399999999999997</v>
      </c>
      <c r="G592" s="35"/>
      <c r="H592" s="40"/>
    </row>
    <row r="593" spans="1:8" s="2" customFormat="1" ht="26.4" customHeight="1">
      <c r="A593" s="35"/>
      <c r="B593" s="40"/>
      <c r="C593" s="243" t="s">
        <v>112</v>
      </c>
      <c r="D593" s="243" t="s">
        <v>113</v>
      </c>
      <c r="E593" s="35"/>
      <c r="F593" s="35"/>
      <c r="G593" s="35"/>
      <c r="H593" s="40"/>
    </row>
    <row r="594" spans="1:8" s="2" customFormat="1" ht="16.8" customHeight="1">
      <c r="A594" s="35"/>
      <c r="B594" s="40"/>
      <c r="C594" s="244" t="s">
        <v>124</v>
      </c>
      <c r="D594" s="245" t="s">
        <v>125</v>
      </c>
      <c r="E594" s="246" t="s">
        <v>19</v>
      </c>
      <c r="F594" s="247">
        <v>0.70699999999999996</v>
      </c>
      <c r="G594" s="35"/>
      <c r="H594" s="40"/>
    </row>
    <row r="595" spans="1:8" s="2" customFormat="1" ht="16.8" customHeight="1">
      <c r="A595" s="35"/>
      <c r="B595" s="40"/>
      <c r="C595" s="248" t="s">
        <v>124</v>
      </c>
      <c r="D595" s="248" t="s">
        <v>2441</v>
      </c>
      <c r="E595" s="18" t="s">
        <v>19</v>
      </c>
      <c r="F595" s="249">
        <v>0.70699999999999996</v>
      </c>
      <c r="G595" s="35"/>
      <c r="H595" s="40"/>
    </row>
    <row r="596" spans="1:8" s="2" customFormat="1" ht="16.8" customHeight="1">
      <c r="A596" s="35"/>
      <c r="B596" s="40"/>
      <c r="C596" s="250" t="s">
        <v>3351</v>
      </c>
      <c r="D596" s="35"/>
      <c r="E596" s="35"/>
      <c r="F596" s="35"/>
      <c r="G596" s="35"/>
      <c r="H596" s="40"/>
    </row>
    <row r="597" spans="1:8" s="2" customFormat="1" ht="16.8" customHeight="1">
      <c r="A597" s="35"/>
      <c r="B597" s="40"/>
      <c r="C597" s="248" t="s">
        <v>401</v>
      </c>
      <c r="D597" s="248" t="s">
        <v>402</v>
      </c>
      <c r="E597" s="18" t="s">
        <v>238</v>
      </c>
      <c r="F597" s="249">
        <v>0.70699999999999996</v>
      </c>
      <c r="G597" s="35"/>
      <c r="H597" s="40"/>
    </row>
    <row r="598" spans="1:8" s="2" customFormat="1" ht="16.8" customHeight="1">
      <c r="A598" s="35"/>
      <c r="B598" s="40"/>
      <c r="C598" s="248" t="s">
        <v>342</v>
      </c>
      <c r="D598" s="248" t="s">
        <v>343</v>
      </c>
      <c r="E598" s="18" t="s">
        <v>238</v>
      </c>
      <c r="F598" s="249">
        <v>7.5960000000000001</v>
      </c>
      <c r="G598" s="35"/>
      <c r="H598" s="40"/>
    </row>
    <row r="599" spans="1:8" s="2" customFormat="1" ht="16.8" customHeight="1">
      <c r="A599" s="35"/>
      <c r="B599" s="40"/>
      <c r="C599" s="244" t="s">
        <v>3352</v>
      </c>
      <c r="D599" s="245" t="s">
        <v>125</v>
      </c>
      <c r="E599" s="246" t="s">
        <v>19</v>
      </c>
      <c r="F599" s="247">
        <v>124.985</v>
      </c>
      <c r="G599" s="35"/>
      <c r="H599" s="40"/>
    </row>
    <row r="600" spans="1:8" s="2" customFormat="1" ht="16.8" customHeight="1">
      <c r="A600" s="35"/>
      <c r="B600" s="40"/>
      <c r="C600" s="244" t="s">
        <v>127</v>
      </c>
      <c r="D600" s="245" t="s">
        <v>128</v>
      </c>
      <c r="E600" s="246" t="s">
        <v>19</v>
      </c>
      <c r="F600" s="247">
        <v>0.20399999999999999</v>
      </c>
      <c r="G600" s="35"/>
      <c r="H600" s="40"/>
    </row>
    <row r="601" spans="1:8" s="2" customFormat="1" ht="16.8" customHeight="1">
      <c r="A601" s="35"/>
      <c r="B601" s="40"/>
      <c r="C601" s="248" t="s">
        <v>127</v>
      </c>
      <c r="D601" s="248" t="s">
        <v>2391</v>
      </c>
      <c r="E601" s="18" t="s">
        <v>19</v>
      </c>
      <c r="F601" s="249">
        <v>0.20399999999999999</v>
      </c>
      <c r="G601" s="35"/>
      <c r="H601" s="40"/>
    </row>
    <row r="602" spans="1:8" s="2" customFormat="1" ht="16.8" customHeight="1">
      <c r="A602" s="35"/>
      <c r="B602" s="40"/>
      <c r="C602" s="250" t="s">
        <v>3351</v>
      </c>
      <c r="D602" s="35"/>
      <c r="E602" s="35"/>
      <c r="F602" s="35"/>
      <c r="G602" s="35"/>
      <c r="H602" s="40"/>
    </row>
    <row r="603" spans="1:8" s="2" customFormat="1" ht="16.8" customHeight="1">
      <c r="A603" s="35"/>
      <c r="B603" s="40"/>
      <c r="C603" s="248" t="s">
        <v>356</v>
      </c>
      <c r="D603" s="248" t="s">
        <v>357</v>
      </c>
      <c r="E603" s="18" t="s">
        <v>238</v>
      </c>
      <c r="F603" s="249">
        <v>0.20399999999999999</v>
      </c>
      <c r="G603" s="35"/>
      <c r="H603" s="40"/>
    </row>
    <row r="604" spans="1:8" s="2" customFormat="1" ht="16.8" customHeight="1">
      <c r="A604" s="35"/>
      <c r="B604" s="40"/>
      <c r="C604" s="248" t="s">
        <v>342</v>
      </c>
      <c r="D604" s="248" t="s">
        <v>343</v>
      </c>
      <c r="E604" s="18" t="s">
        <v>238</v>
      </c>
      <c r="F604" s="249">
        <v>7.5960000000000001</v>
      </c>
      <c r="G604" s="35"/>
      <c r="H604" s="40"/>
    </row>
    <row r="605" spans="1:8" s="2" customFormat="1" ht="16.8" customHeight="1">
      <c r="A605" s="35"/>
      <c r="B605" s="40"/>
      <c r="C605" s="248" t="s">
        <v>369</v>
      </c>
      <c r="D605" s="248" t="s">
        <v>370</v>
      </c>
      <c r="E605" s="18" t="s">
        <v>336</v>
      </c>
      <c r="F605" s="249">
        <v>5.7939999999999996</v>
      </c>
      <c r="G605" s="35"/>
      <c r="H605" s="40"/>
    </row>
    <row r="606" spans="1:8" s="2" customFormat="1" ht="16.8" customHeight="1">
      <c r="A606" s="35"/>
      <c r="B606" s="40"/>
      <c r="C606" s="244" t="s">
        <v>3354</v>
      </c>
      <c r="D606" s="245" t="s">
        <v>128</v>
      </c>
      <c r="E606" s="246" t="s">
        <v>19</v>
      </c>
      <c r="F606" s="247">
        <v>1.359</v>
      </c>
      <c r="G606" s="35"/>
      <c r="H606" s="40"/>
    </row>
    <row r="607" spans="1:8" s="2" customFormat="1" ht="16.8" customHeight="1">
      <c r="A607" s="35"/>
      <c r="B607" s="40"/>
      <c r="C607" s="244" t="s">
        <v>840</v>
      </c>
      <c r="D607" s="245" t="s">
        <v>1321</v>
      </c>
      <c r="E607" s="246" t="s">
        <v>19</v>
      </c>
      <c r="F607" s="247">
        <v>2.6930000000000001</v>
      </c>
      <c r="G607" s="35"/>
      <c r="H607" s="40"/>
    </row>
    <row r="608" spans="1:8" s="2" customFormat="1" ht="16.8" customHeight="1">
      <c r="A608" s="35"/>
      <c r="B608" s="40"/>
      <c r="C608" s="248" t="s">
        <v>19</v>
      </c>
      <c r="D608" s="248" t="s">
        <v>2393</v>
      </c>
      <c r="E608" s="18" t="s">
        <v>19</v>
      </c>
      <c r="F608" s="249">
        <v>2.6930000000000001</v>
      </c>
      <c r="G608" s="35"/>
      <c r="H608" s="40"/>
    </row>
    <row r="609" spans="1:8" s="2" customFormat="1" ht="16.8" customHeight="1">
      <c r="A609" s="35"/>
      <c r="B609" s="40"/>
      <c r="C609" s="248" t="s">
        <v>840</v>
      </c>
      <c r="D609" s="248" t="s">
        <v>349</v>
      </c>
      <c r="E609" s="18" t="s">
        <v>19</v>
      </c>
      <c r="F609" s="249">
        <v>2.6930000000000001</v>
      </c>
      <c r="G609" s="35"/>
      <c r="H609" s="40"/>
    </row>
    <row r="610" spans="1:8" s="2" customFormat="1" ht="16.8" customHeight="1">
      <c r="A610" s="35"/>
      <c r="B610" s="40"/>
      <c r="C610" s="250" t="s">
        <v>3351</v>
      </c>
      <c r="D610" s="35"/>
      <c r="E610" s="35"/>
      <c r="F610" s="35"/>
      <c r="G610" s="35"/>
      <c r="H610" s="40"/>
    </row>
    <row r="611" spans="1:8" s="2" customFormat="1" ht="16.8" customHeight="1">
      <c r="A611" s="35"/>
      <c r="B611" s="40"/>
      <c r="C611" s="248" t="s">
        <v>362</v>
      </c>
      <c r="D611" s="248" t="s">
        <v>363</v>
      </c>
      <c r="E611" s="18" t="s">
        <v>238</v>
      </c>
      <c r="F611" s="249">
        <v>2.6930000000000001</v>
      </c>
      <c r="G611" s="35"/>
      <c r="H611" s="40"/>
    </row>
    <row r="612" spans="1:8" s="2" customFormat="1" ht="16.8" customHeight="1">
      <c r="A612" s="35"/>
      <c r="B612" s="40"/>
      <c r="C612" s="248" t="s">
        <v>342</v>
      </c>
      <c r="D612" s="248" t="s">
        <v>343</v>
      </c>
      <c r="E612" s="18" t="s">
        <v>238</v>
      </c>
      <c r="F612" s="249">
        <v>7.5960000000000001</v>
      </c>
      <c r="G612" s="35"/>
      <c r="H612" s="40"/>
    </row>
    <row r="613" spans="1:8" s="2" customFormat="1" ht="16.8" customHeight="1">
      <c r="A613" s="35"/>
      <c r="B613" s="40"/>
      <c r="C613" s="248" t="s">
        <v>369</v>
      </c>
      <c r="D613" s="248" t="s">
        <v>370</v>
      </c>
      <c r="E613" s="18" t="s">
        <v>336</v>
      </c>
      <c r="F613" s="249">
        <v>5.7939999999999996</v>
      </c>
      <c r="G613" s="35"/>
      <c r="H613" s="40"/>
    </row>
    <row r="614" spans="1:8" s="2" customFormat="1" ht="16.8" customHeight="1">
      <c r="A614" s="35"/>
      <c r="B614" s="40"/>
      <c r="C614" s="244" t="s">
        <v>3405</v>
      </c>
      <c r="D614" s="245" t="s">
        <v>1321</v>
      </c>
      <c r="E614" s="246" t="s">
        <v>19</v>
      </c>
      <c r="F614" s="247">
        <v>513.49300000000005</v>
      </c>
      <c r="G614" s="35"/>
      <c r="H614" s="40"/>
    </row>
    <row r="615" spans="1:8" s="2" customFormat="1" ht="16.8" customHeight="1">
      <c r="A615" s="35"/>
      <c r="B615" s="40"/>
      <c r="C615" s="244" t="s">
        <v>133</v>
      </c>
      <c r="D615" s="245" t="s">
        <v>133</v>
      </c>
      <c r="E615" s="246" t="s">
        <v>19</v>
      </c>
      <c r="F615" s="247">
        <v>3.6040000000000001</v>
      </c>
      <c r="G615" s="35"/>
      <c r="H615" s="40"/>
    </row>
    <row r="616" spans="1:8" s="2" customFormat="1" ht="16.8" customHeight="1">
      <c r="A616" s="35"/>
      <c r="B616" s="40"/>
      <c r="C616" s="248" t="s">
        <v>133</v>
      </c>
      <c r="D616" s="248" t="s">
        <v>2384</v>
      </c>
      <c r="E616" s="18" t="s">
        <v>19</v>
      </c>
      <c r="F616" s="249">
        <v>3.6040000000000001</v>
      </c>
      <c r="G616" s="35"/>
      <c r="H616" s="40"/>
    </row>
    <row r="617" spans="1:8" s="2" customFormat="1" ht="16.8" customHeight="1">
      <c r="A617" s="35"/>
      <c r="B617" s="40"/>
      <c r="C617" s="250" t="s">
        <v>3351</v>
      </c>
      <c r="D617" s="35"/>
      <c r="E617" s="35"/>
      <c r="F617" s="35"/>
      <c r="G617" s="35"/>
      <c r="H617" s="40"/>
    </row>
    <row r="618" spans="1:8" s="2" customFormat="1" ht="20.399999999999999">
      <c r="A618" s="35"/>
      <c r="B618" s="40"/>
      <c r="C618" s="248" t="s">
        <v>314</v>
      </c>
      <c r="D618" s="248" t="s">
        <v>315</v>
      </c>
      <c r="E618" s="18" t="s">
        <v>238</v>
      </c>
      <c r="F618" s="249">
        <v>3.6040000000000001</v>
      </c>
      <c r="G618" s="35"/>
      <c r="H618" s="40"/>
    </row>
    <row r="619" spans="1:8" s="2" customFormat="1" ht="20.399999999999999">
      <c r="A619" s="35"/>
      <c r="B619" s="40"/>
      <c r="C619" s="248" t="s">
        <v>321</v>
      </c>
      <c r="D619" s="248" t="s">
        <v>322</v>
      </c>
      <c r="E619" s="18" t="s">
        <v>238</v>
      </c>
      <c r="F619" s="249">
        <v>36.04</v>
      </c>
      <c r="G619" s="35"/>
      <c r="H619" s="40"/>
    </row>
    <row r="620" spans="1:8" s="2" customFormat="1" ht="20.399999999999999">
      <c r="A620" s="35"/>
      <c r="B620" s="40"/>
      <c r="C620" s="248" t="s">
        <v>334</v>
      </c>
      <c r="D620" s="248" t="s">
        <v>335</v>
      </c>
      <c r="E620" s="18" t="s">
        <v>336</v>
      </c>
      <c r="F620" s="249">
        <v>6.8479999999999999</v>
      </c>
      <c r="G620" s="35"/>
      <c r="H620" s="40"/>
    </row>
    <row r="621" spans="1:8" s="2" customFormat="1" ht="16.8" customHeight="1">
      <c r="A621" s="35"/>
      <c r="B621" s="40"/>
      <c r="C621" s="244" t="s">
        <v>135</v>
      </c>
      <c r="D621" s="245" t="s">
        <v>136</v>
      </c>
      <c r="E621" s="246" t="s">
        <v>19</v>
      </c>
      <c r="F621" s="247">
        <v>10.1</v>
      </c>
      <c r="G621" s="35"/>
      <c r="H621" s="40"/>
    </row>
    <row r="622" spans="1:8" s="2" customFormat="1" ht="16.8" customHeight="1">
      <c r="A622" s="35"/>
      <c r="B622" s="40"/>
      <c r="C622" s="248" t="s">
        <v>135</v>
      </c>
      <c r="D622" s="248" t="s">
        <v>2379</v>
      </c>
      <c r="E622" s="18" t="s">
        <v>19</v>
      </c>
      <c r="F622" s="249">
        <v>10.1</v>
      </c>
      <c r="G622" s="35"/>
      <c r="H622" s="40"/>
    </row>
    <row r="623" spans="1:8" s="2" customFormat="1" ht="16.8" customHeight="1">
      <c r="A623" s="35"/>
      <c r="B623" s="40"/>
      <c r="C623" s="250" t="s">
        <v>3351</v>
      </c>
      <c r="D623" s="35"/>
      <c r="E623" s="35"/>
      <c r="F623" s="35"/>
      <c r="G623" s="35"/>
      <c r="H623" s="40"/>
    </row>
    <row r="624" spans="1:8" s="2" customFormat="1" ht="16.8" customHeight="1">
      <c r="A624" s="35"/>
      <c r="B624" s="40"/>
      <c r="C624" s="248" t="s">
        <v>228</v>
      </c>
      <c r="D624" s="248" t="s">
        <v>229</v>
      </c>
      <c r="E624" s="18" t="s">
        <v>230</v>
      </c>
      <c r="F624" s="249">
        <v>10.1</v>
      </c>
      <c r="G624" s="35"/>
      <c r="H624" s="40"/>
    </row>
    <row r="625" spans="1:8" s="2" customFormat="1" ht="16.8" customHeight="1">
      <c r="A625" s="35"/>
      <c r="B625" s="40"/>
      <c r="C625" s="248" t="s">
        <v>375</v>
      </c>
      <c r="D625" s="248" t="s">
        <v>376</v>
      </c>
      <c r="E625" s="18" t="s">
        <v>230</v>
      </c>
      <c r="F625" s="249">
        <v>10.1</v>
      </c>
      <c r="G625" s="35"/>
      <c r="H625" s="40"/>
    </row>
    <row r="626" spans="1:8" s="2" customFormat="1" ht="16.8" customHeight="1">
      <c r="A626" s="35"/>
      <c r="B626" s="40"/>
      <c r="C626" s="248" t="s">
        <v>387</v>
      </c>
      <c r="D626" s="248" t="s">
        <v>388</v>
      </c>
      <c r="E626" s="18" t="s">
        <v>230</v>
      </c>
      <c r="F626" s="249">
        <v>10.1</v>
      </c>
      <c r="G626" s="35"/>
      <c r="H626" s="40"/>
    </row>
    <row r="627" spans="1:8" s="2" customFormat="1" ht="16.8" customHeight="1">
      <c r="A627" s="35"/>
      <c r="B627" s="40"/>
      <c r="C627" s="244" t="s">
        <v>1327</v>
      </c>
      <c r="D627" s="245" t="s">
        <v>1328</v>
      </c>
      <c r="E627" s="246" t="s">
        <v>19</v>
      </c>
      <c r="F627" s="247">
        <v>10.1</v>
      </c>
      <c r="G627" s="35"/>
      <c r="H627" s="40"/>
    </row>
    <row r="628" spans="1:8" s="2" customFormat="1" ht="16.8" customHeight="1">
      <c r="A628" s="35"/>
      <c r="B628" s="40"/>
      <c r="C628" s="248" t="s">
        <v>1327</v>
      </c>
      <c r="D628" s="248" t="s">
        <v>2372</v>
      </c>
      <c r="E628" s="18" t="s">
        <v>19</v>
      </c>
      <c r="F628" s="249">
        <v>10.1</v>
      </c>
      <c r="G628" s="35"/>
      <c r="H628" s="40"/>
    </row>
    <row r="629" spans="1:8" s="2" customFormat="1" ht="16.8" customHeight="1">
      <c r="A629" s="35"/>
      <c r="B629" s="40"/>
      <c r="C629" s="250" t="s">
        <v>3351</v>
      </c>
      <c r="D629" s="35"/>
      <c r="E629" s="35"/>
      <c r="F629" s="35"/>
      <c r="G629" s="35"/>
      <c r="H629" s="40"/>
    </row>
    <row r="630" spans="1:8" s="2" customFormat="1" ht="20.399999999999999">
      <c r="A630" s="35"/>
      <c r="B630" s="40"/>
      <c r="C630" s="248" t="s">
        <v>2543</v>
      </c>
      <c r="D630" s="248" t="s">
        <v>2544</v>
      </c>
      <c r="E630" s="18" t="s">
        <v>210</v>
      </c>
      <c r="F630" s="249">
        <v>10.1</v>
      </c>
      <c r="G630" s="35"/>
      <c r="H630" s="40"/>
    </row>
    <row r="631" spans="1:8" s="2" customFormat="1" ht="16.8" customHeight="1">
      <c r="A631" s="35"/>
      <c r="B631" s="40"/>
      <c r="C631" s="248" t="s">
        <v>736</v>
      </c>
      <c r="D631" s="248" t="s">
        <v>737</v>
      </c>
      <c r="E631" s="18" t="s">
        <v>210</v>
      </c>
      <c r="F631" s="249">
        <v>10.1</v>
      </c>
      <c r="G631" s="35"/>
      <c r="H631" s="40"/>
    </row>
    <row r="632" spans="1:8" s="2" customFormat="1" ht="16.8" customHeight="1">
      <c r="A632" s="35"/>
      <c r="B632" s="40"/>
      <c r="C632" s="248" t="s">
        <v>362</v>
      </c>
      <c r="D632" s="248" t="s">
        <v>363</v>
      </c>
      <c r="E632" s="18" t="s">
        <v>238</v>
      </c>
      <c r="F632" s="249">
        <v>2.6930000000000001</v>
      </c>
      <c r="G632" s="35"/>
      <c r="H632" s="40"/>
    </row>
    <row r="633" spans="1:8" s="2" customFormat="1" ht="16.8" customHeight="1">
      <c r="A633" s="35"/>
      <c r="B633" s="40"/>
      <c r="C633" s="248" t="s">
        <v>401</v>
      </c>
      <c r="D633" s="248" t="s">
        <v>402</v>
      </c>
      <c r="E633" s="18" t="s">
        <v>238</v>
      </c>
      <c r="F633" s="249">
        <v>0.70699999999999996</v>
      </c>
      <c r="G633" s="35"/>
      <c r="H633" s="40"/>
    </row>
    <row r="634" spans="1:8" s="2" customFormat="1" ht="16.8" customHeight="1">
      <c r="A634" s="35"/>
      <c r="B634" s="40"/>
      <c r="C634" s="248" t="s">
        <v>1587</v>
      </c>
      <c r="D634" s="248" t="s">
        <v>1588</v>
      </c>
      <c r="E634" s="18" t="s">
        <v>210</v>
      </c>
      <c r="F634" s="249">
        <v>10.1</v>
      </c>
      <c r="G634" s="35"/>
      <c r="H634" s="40"/>
    </row>
    <row r="635" spans="1:8" s="2" customFormat="1" ht="16.8" customHeight="1">
      <c r="A635" s="35"/>
      <c r="B635" s="40"/>
      <c r="C635" s="248" t="s">
        <v>616</v>
      </c>
      <c r="D635" s="248" t="s">
        <v>617</v>
      </c>
      <c r="E635" s="18" t="s">
        <v>210</v>
      </c>
      <c r="F635" s="249">
        <v>10.1</v>
      </c>
      <c r="G635" s="35"/>
      <c r="H635" s="40"/>
    </row>
    <row r="636" spans="1:8" s="2" customFormat="1" ht="16.8" customHeight="1">
      <c r="A636" s="35"/>
      <c r="B636" s="40"/>
      <c r="C636" s="248" t="s">
        <v>656</v>
      </c>
      <c r="D636" s="248" t="s">
        <v>657</v>
      </c>
      <c r="E636" s="18" t="s">
        <v>210</v>
      </c>
      <c r="F636" s="249">
        <v>12.6</v>
      </c>
      <c r="G636" s="35"/>
      <c r="H636" s="40"/>
    </row>
    <row r="637" spans="1:8" s="2" customFormat="1" ht="16.8" customHeight="1">
      <c r="A637" s="35"/>
      <c r="B637" s="40"/>
      <c r="C637" s="248" t="s">
        <v>663</v>
      </c>
      <c r="D637" s="248" t="s">
        <v>664</v>
      </c>
      <c r="E637" s="18" t="s">
        <v>210</v>
      </c>
      <c r="F637" s="249">
        <v>10.1</v>
      </c>
      <c r="G637" s="35"/>
      <c r="H637" s="40"/>
    </row>
    <row r="638" spans="1:8" s="2" customFormat="1" ht="16.8" customHeight="1">
      <c r="A638" s="35"/>
      <c r="B638" s="40"/>
      <c r="C638" s="244" t="s">
        <v>3383</v>
      </c>
      <c r="D638" s="245" t="s">
        <v>1328</v>
      </c>
      <c r="E638" s="246" t="s">
        <v>19</v>
      </c>
      <c r="F638" s="247">
        <v>442.2</v>
      </c>
      <c r="G638" s="35"/>
      <c r="H638" s="40"/>
    </row>
    <row r="639" spans="1:8" s="2" customFormat="1" ht="16.8" customHeight="1">
      <c r="A639" s="35"/>
      <c r="B639" s="40"/>
      <c r="C639" s="244" t="s">
        <v>1330</v>
      </c>
      <c r="D639" s="245" t="s">
        <v>1331</v>
      </c>
      <c r="E639" s="246" t="s">
        <v>19</v>
      </c>
      <c r="F639" s="247">
        <v>371.2</v>
      </c>
      <c r="G639" s="35"/>
      <c r="H639" s="40"/>
    </row>
    <row r="640" spans="1:8" s="2" customFormat="1" ht="16.8" customHeight="1">
      <c r="A640" s="35"/>
      <c r="B640" s="40"/>
      <c r="C640" s="244" t="s">
        <v>1334</v>
      </c>
      <c r="D640" s="245" t="s">
        <v>1335</v>
      </c>
      <c r="E640" s="246" t="s">
        <v>19</v>
      </c>
      <c r="F640" s="247">
        <v>972.1</v>
      </c>
      <c r="G640" s="35"/>
      <c r="H640" s="40"/>
    </row>
    <row r="641" spans="1:8" s="2" customFormat="1" ht="16.8" customHeight="1">
      <c r="A641" s="35"/>
      <c r="B641" s="40"/>
      <c r="C641" s="244" t="s">
        <v>142</v>
      </c>
      <c r="D641" s="245" t="s">
        <v>143</v>
      </c>
      <c r="E641" s="246" t="s">
        <v>19</v>
      </c>
      <c r="F641" s="247">
        <v>1.6</v>
      </c>
      <c r="G641" s="35"/>
      <c r="H641" s="40"/>
    </row>
    <row r="642" spans="1:8" s="2" customFormat="1" ht="16.8" customHeight="1">
      <c r="A642" s="35"/>
      <c r="B642" s="40"/>
      <c r="C642" s="248" t="s">
        <v>142</v>
      </c>
      <c r="D642" s="248" t="s">
        <v>1352</v>
      </c>
      <c r="E642" s="18" t="s">
        <v>19</v>
      </c>
      <c r="F642" s="249">
        <v>1.6</v>
      </c>
      <c r="G642" s="35"/>
      <c r="H642" s="40"/>
    </row>
    <row r="643" spans="1:8" s="2" customFormat="1" ht="16.8" customHeight="1">
      <c r="A643" s="35"/>
      <c r="B643" s="40"/>
      <c r="C643" s="250" t="s">
        <v>3351</v>
      </c>
      <c r="D643" s="35"/>
      <c r="E643" s="35"/>
      <c r="F643" s="35"/>
      <c r="G643" s="35"/>
      <c r="H643" s="40"/>
    </row>
    <row r="644" spans="1:8" s="2" customFormat="1" ht="20.399999999999999">
      <c r="A644" s="35"/>
      <c r="B644" s="40"/>
      <c r="C644" s="248" t="s">
        <v>250</v>
      </c>
      <c r="D644" s="248" t="s">
        <v>251</v>
      </c>
      <c r="E644" s="18" t="s">
        <v>238</v>
      </c>
      <c r="F644" s="249">
        <v>1.6</v>
      </c>
      <c r="G644" s="35"/>
      <c r="H644" s="40"/>
    </row>
    <row r="645" spans="1:8" s="2" customFormat="1" ht="20.399999999999999">
      <c r="A645" s="35"/>
      <c r="B645" s="40"/>
      <c r="C645" s="248" t="s">
        <v>314</v>
      </c>
      <c r="D645" s="248" t="s">
        <v>315</v>
      </c>
      <c r="E645" s="18" t="s">
        <v>238</v>
      </c>
      <c r="F645" s="249">
        <v>3.6040000000000001</v>
      </c>
      <c r="G645" s="35"/>
      <c r="H645" s="40"/>
    </row>
    <row r="646" spans="1:8" s="2" customFormat="1" ht="16.8" customHeight="1">
      <c r="A646" s="35"/>
      <c r="B646" s="40"/>
      <c r="C646" s="248" t="s">
        <v>342</v>
      </c>
      <c r="D646" s="248" t="s">
        <v>343</v>
      </c>
      <c r="E646" s="18" t="s">
        <v>238</v>
      </c>
      <c r="F646" s="249">
        <v>7.5960000000000001</v>
      </c>
      <c r="G646" s="35"/>
      <c r="H646" s="40"/>
    </row>
    <row r="647" spans="1:8" s="2" customFormat="1" ht="16.8" customHeight="1">
      <c r="A647" s="35"/>
      <c r="B647" s="40"/>
      <c r="C647" s="244" t="s">
        <v>146</v>
      </c>
      <c r="D647" s="245" t="s">
        <v>147</v>
      </c>
      <c r="E647" s="246" t="s">
        <v>19</v>
      </c>
      <c r="F647" s="247">
        <v>9.6</v>
      </c>
      <c r="G647" s="35"/>
      <c r="H647" s="40"/>
    </row>
    <row r="648" spans="1:8" s="2" customFormat="1" ht="16.8" customHeight="1">
      <c r="A648" s="35"/>
      <c r="B648" s="40"/>
      <c r="C648" s="248" t="s">
        <v>146</v>
      </c>
      <c r="D648" s="248" t="s">
        <v>2381</v>
      </c>
      <c r="E648" s="18" t="s">
        <v>19</v>
      </c>
      <c r="F648" s="249">
        <v>9.6</v>
      </c>
      <c r="G648" s="35"/>
      <c r="H648" s="40"/>
    </row>
    <row r="649" spans="1:8" s="2" customFormat="1" ht="16.8" customHeight="1">
      <c r="A649" s="35"/>
      <c r="B649" s="40"/>
      <c r="C649" s="250" t="s">
        <v>3351</v>
      </c>
      <c r="D649" s="35"/>
      <c r="E649" s="35"/>
      <c r="F649" s="35"/>
      <c r="G649" s="35"/>
      <c r="H649" s="40"/>
    </row>
    <row r="650" spans="1:8" s="2" customFormat="1" ht="20.399999999999999">
      <c r="A650" s="35"/>
      <c r="B650" s="40"/>
      <c r="C650" s="248" t="s">
        <v>243</v>
      </c>
      <c r="D650" s="248" t="s">
        <v>244</v>
      </c>
      <c r="E650" s="18" t="s">
        <v>238</v>
      </c>
      <c r="F650" s="249">
        <v>9.6</v>
      </c>
      <c r="G650" s="35"/>
      <c r="H650" s="40"/>
    </row>
    <row r="651" spans="1:8" s="2" customFormat="1" ht="20.399999999999999">
      <c r="A651" s="35"/>
      <c r="B651" s="40"/>
      <c r="C651" s="248" t="s">
        <v>314</v>
      </c>
      <c r="D651" s="248" t="s">
        <v>315</v>
      </c>
      <c r="E651" s="18" t="s">
        <v>238</v>
      </c>
      <c r="F651" s="249">
        <v>3.6040000000000001</v>
      </c>
      <c r="G651" s="35"/>
      <c r="H651" s="40"/>
    </row>
    <row r="652" spans="1:8" s="2" customFormat="1" ht="16.8" customHeight="1">
      <c r="A652" s="35"/>
      <c r="B652" s="40"/>
      <c r="C652" s="248" t="s">
        <v>342</v>
      </c>
      <c r="D652" s="248" t="s">
        <v>343</v>
      </c>
      <c r="E652" s="18" t="s">
        <v>238</v>
      </c>
      <c r="F652" s="249">
        <v>7.5960000000000001</v>
      </c>
      <c r="G652" s="35"/>
      <c r="H652" s="40"/>
    </row>
    <row r="653" spans="1:8" s="2" customFormat="1" ht="16.8" customHeight="1">
      <c r="A653" s="35"/>
      <c r="B653" s="40"/>
      <c r="C653" s="244" t="s">
        <v>3358</v>
      </c>
      <c r="D653" s="245" t="s">
        <v>147</v>
      </c>
      <c r="E653" s="246" t="s">
        <v>19</v>
      </c>
      <c r="F653" s="247">
        <v>1718.3520000000001</v>
      </c>
      <c r="G653" s="35"/>
      <c r="H653" s="40"/>
    </row>
    <row r="654" spans="1:8" s="2" customFormat="1" ht="16.8" customHeight="1">
      <c r="A654" s="35"/>
      <c r="B654" s="40"/>
      <c r="C654" s="244" t="s">
        <v>156</v>
      </c>
      <c r="D654" s="245" t="s">
        <v>156</v>
      </c>
      <c r="E654" s="246" t="s">
        <v>19</v>
      </c>
      <c r="F654" s="247">
        <v>7.5960000000000001</v>
      </c>
      <c r="G654" s="35"/>
      <c r="H654" s="40"/>
    </row>
    <row r="655" spans="1:8" s="2" customFormat="1" ht="16.8" customHeight="1">
      <c r="A655" s="35"/>
      <c r="B655" s="40"/>
      <c r="C655" s="248" t="s">
        <v>19</v>
      </c>
      <c r="D655" s="248" t="s">
        <v>1371</v>
      </c>
      <c r="E655" s="18" t="s">
        <v>19</v>
      </c>
      <c r="F655" s="249">
        <v>11.2</v>
      </c>
      <c r="G655" s="35"/>
      <c r="H655" s="40"/>
    </row>
    <row r="656" spans="1:8" s="2" customFormat="1" ht="16.8" customHeight="1">
      <c r="A656" s="35"/>
      <c r="B656" s="40"/>
      <c r="C656" s="248" t="s">
        <v>19</v>
      </c>
      <c r="D656" s="248" t="s">
        <v>1372</v>
      </c>
      <c r="E656" s="18" t="s">
        <v>19</v>
      </c>
      <c r="F656" s="249">
        <v>-3.6040000000000001</v>
      </c>
      <c r="G656" s="35"/>
      <c r="H656" s="40"/>
    </row>
    <row r="657" spans="1:8" s="2" customFormat="1" ht="16.8" customHeight="1">
      <c r="A657" s="35"/>
      <c r="B657" s="40"/>
      <c r="C657" s="248" t="s">
        <v>156</v>
      </c>
      <c r="D657" s="248" t="s">
        <v>349</v>
      </c>
      <c r="E657" s="18" t="s">
        <v>19</v>
      </c>
      <c r="F657" s="249">
        <v>7.5960000000000001</v>
      </c>
      <c r="G657" s="35"/>
      <c r="H657" s="40"/>
    </row>
    <row r="658" spans="1:8" s="2" customFormat="1" ht="16.8" customHeight="1">
      <c r="A658" s="35"/>
      <c r="B658" s="40"/>
      <c r="C658" s="250" t="s">
        <v>3351</v>
      </c>
      <c r="D658" s="35"/>
      <c r="E658" s="35"/>
      <c r="F658" s="35"/>
      <c r="G658" s="35"/>
      <c r="H658" s="40"/>
    </row>
    <row r="659" spans="1:8" s="2" customFormat="1" ht="16.8" customHeight="1">
      <c r="A659" s="35"/>
      <c r="B659" s="40"/>
      <c r="C659" s="248" t="s">
        <v>342</v>
      </c>
      <c r="D659" s="248" t="s">
        <v>343</v>
      </c>
      <c r="E659" s="18" t="s">
        <v>238</v>
      </c>
      <c r="F659" s="249">
        <v>7.5960000000000001</v>
      </c>
      <c r="G659" s="35"/>
      <c r="H659" s="40"/>
    </row>
    <row r="660" spans="1:8" s="2" customFormat="1" ht="20.399999999999999">
      <c r="A660" s="35"/>
      <c r="B660" s="40"/>
      <c r="C660" s="248" t="s">
        <v>314</v>
      </c>
      <c r="D660" s="248" t="s">
        <v>315</v>
      </c>
      <c r="E660" s="18" t="s">
        <v>238</v>
      </c>
      <c r="F660" s="249">
        <v>3.6040000000000001</v>
      </c>
      <c r="G660" s="35"/>
      <c r="H660" s="40"/>
    </row>
    <row r="661" spans="1:8" s="2" customFormat="1" ht="26.4" customHeight="1">
      <c r="A661" s="35"/>
      <c r="B661" s="40"/>
      <c r="C661" s="243" t="s">
        <v>118</v>
      </c>
      <c r="D661" s="243" t="s">
        <v>119</v>
      </c>
      <c r="E661" s="35"/>
      <c r="F661" s="35"/>
      <c r="G661" s="35"/>
      <c r="H661" s="40"/>
    </row>
    <row r="662" spans="1:8" s="2" customFormat="1" ht="16.8" customHeight="1">
      <c r="A662" s="35"/>
      <c r="B662" s="40"/>
      <c r="C662" s="244" t="s">
        <v>124</v>
      </c>
      <c r="D662" s="245" t="s">
        <v>125</v>
      </c>
      <c r="E662" s="246" t="s">
        <v>19</v>
      </c>
      <c r="F662" s="247">
        <v>7.1379999999999999</v>
      </c>
      <c r="G662" s="35"/>
      <c r="H662" s="40"/>
    </row>
    <row r="663" spans="1:8" s="2" customFormat="1" ht="16.8" customHeight="1">
      <c r="A663" s="35"/>
      <c r="B663" s="40"/>
      <c r="C663" s="244" t="s">
        <v>131</v>
      </c>
      <c r="D663" s="245" t="s">
        <v>128</v>
      </c>
      <c r="E663" s="246" t="s">
        <v>19</v>
      </c>
      <c r="F663" s="247">
        <v>27.271999999999998</v>
      </c>
      <c r="G663" s="35"/>
      <c r="H663" s="40"/>
    </row>
    <row r="664" spans="1:8" s="2" customFormat="1" ht="16.8" customHeight="1">
      <c r="A664" s="35"/>
      <c r="B664" s="40"/>
      <c r="C664" s="244" t="s">
        <v>1903</v>
      </c>
      <c r="D664" s="245" t="s">
        <v>1904</v>
      </c>
      <c r="E664" s="246" t="s">
        <v>19</v>
      </c>
      <c r="F664" s="247">
        <v>8</v>
      </c>
      <c r="G664" s="35"/>
      <c r="H664" s="40"/>
    </row>
    <row r="665" spans="1:8" s="2" customFormat="1" ht="16.8" customHeight="1">
      <c r="A665" s="35"/>
      <c r="B665" s="40"/>
      <c r="C665" s="248" t="s">
        <v>19</v>
      </c>
      <c r="D665" s="248" t="s">
        <v>3041</v>
      </c>
      <c r="E665" s="18" t="s">
        <v>19</v>
      </c>
      <c r="F665" s="249">
        <v>4</v>
      </c>
      <c r="G665" s="35"/>
      <c r="H665" s="40"/>
    </row>
    <row r="666" spans="1:8" s="2" customFormat="1" ht="16.8" customHeight="1">
      <c r="A666" s="35"/>
      <c r="B666" s="40"/>
      <c r="C666" s="248" t="s">
        <v>19</v>
      </c>
      <c r="D666" s="248" t="s">
        <v>3041</v>
      </c>
      <c r="E666" s="18" t="s">
        <v>19</v>
      </c>
      <c r="F666" s="249">
        <v>4</v>
      </c>
      <c r="G666" s="35"/>
      <c r="H666" s="40"/>
    </row>
    <row r="667" spans="1:8" s="2" customFormat="1" ht="16.8" customHeight="1">
      <c r="A667" s="35"/>
      <c r="B667" s="40"/>
      <c r="C667" s="248" t="s">
        <v>1903</v>
      </c>
      <c r="D667" s="248" t="s">
        <v>349</v>
      </c>
      <c r="E667" s="18" t="s">
        <v>19</v>
      </c>
      <c r="F667" s="249">
        <v>8</v>
      </c>
      <c r="G667" s="35"/>
      <c r="H667" s="40"/>
    </row>
    <row r="668" spans="1:8" s="2" customFormat="1" ht="16.8" customHeight="1">
      <c r="A668" s="35"/>
      <c r="B668" s="40"/>
      <c r="C668" s="250" t="s">
        <v>3351</v>
      </c>
      <c r="D668" s="35"/>
      <c r="E668" s="35"/>
      <c r="F668" s="35"/>
      <c r="G668" s="35"/>
      <c r="H668" s="40"/>
    </row>
    <row r="669" spans="1:8" s="2" customFormat="1" ht="20.399999999999999">
      <c r="A669" s="35"/>
      <c r="B669" s="40"/>
      <c r="C669" s="248" t="s">
        <v>1701</v>
      </c>
      <c r="D669" s="248" t="s">
        <v>1702</v>
      </c>
      <c r="E669" s="18" t="s">
        <v>230</v>
      </c>
      <c r="F669" s="249">
        <v>8</v>
      </c>
      <c r="G669" s="35"/>
      <c r="H669" s="40"/>
    </row>
    <row r="670" spans="1:8" s="2" customFormat="1" ht="16.8" customHeight="1">
      <c r="A670" s="35"/>
      <c r="B670" s="40"/>
      <c r="C670" s="248" t="s">
        <v>1760</v>
      </c>
      <c r="D670" s="248" t="s">
        <v>1761</v>
      </c>
      <c r="E670" s="18" t="s">
        <v>230</v>
      </c>
      <c r="F670" s="249">
        <v>8</v>
      </c>
      <c r="G670" s="35"/>
      <c r="H670" s="40"/>
    </row>
    <row r="671" spans="1:8" s="2" customFormat="1" ht="16.8" customHeight="1">
      <c r="A671" s="35"/>
      <c r="B671" s="40"/>
      <c r="C671" s="248" t="s">
        <v>1765</v>
      </c>
      <c r="D671" s="248" t="s">
        <v>1766</v>
      </c>
      <c r="E671" s="18" t="s">
        <v>230</v>
      </c>
      <c r="F671" s="249">
        <v>8</v>
      </c>
      <c r="G671" s="35"/>
      <c r="H671" s="40"/>
    </row>
    <row r="672" spans="1:8" s="2" customFormat="1" ht="16.8" customHeight="1">
      <c r="A672" s="35"/>
      <c r="B672" s="40"/>
      <c r="C672" s="244" t="s">
        <v>3406</v>
      </c>
      <c r="D672" s="245" t="s">
        <v>1904</v>
      </c>
      <c r="E672" s="246" t="s">
        <v>19</v>
      </c>
      <c r="F672" s="247">
        <v>121.5</v>
      </c>
      <c r="G672" s="35"/>
      <c r="H672" s="40"/>
    </row>
    <row r="673" spans="1:8" s="2" customFormat="1" ht="16.8" customHeight="1">
      <c r="A673" s="35"/>
      <c r="B673" s="40"/>
      <c r="C673" s="244" t="s">
        <v>3391</v>
      </c>
      <c r="D673" s="245" t="s">
        <v>1904</v>
      </c>
      <c r="E673" s="246" t="s">
        <v>19</v>
      </c>
      <c r="F673" s="247">
        <v>23.5</v>
      </c>
      <c r="G673" s="35"/>
      <c r="H673" s="40"/>
    </row>
    <row r="674" spans="1:8" s="2" customFormat="1" ht="16.8" customHeight="1">
      <c r="A674" s="35"/>
      <c r="B674" s="40"/>
      <c r="C674" s="244" t="s">
        <v>3407</v>
      </c>
      <c r="D674" s="245" t="s">
        <v>1904</v>
      </c>
      <c r="E674" s="246" t="s">
        <v>19</v>
      </c>
      <c r="F674" s="247">
        <v>146.75</v>
      </c>
      <c r="G674" s="35"/>
      <c r="H674" s="40"/>
    </row>
    <row r="675" spans="1:8" s="2" customFormat="1" ht="16.8" customHeight="1">
      <c r="A675" s="35"/>
      <c r="B675" s="40"/>
      <c r="C675" s="244" t="s">
        <v>1906</v>
      </c>
      <c r="D675" s="245" t="s">
        <v>1904</v>
      </c>
      <c r="E675" s="246" t="s">
        <v>19</v>
      </c>
      <c r="F675" s="247">
        <v>8</v>
      </c>
      <c r="G675" s="35"/>
      <c r="H675" s="40"/>
    </row>
    <row r="676" spans="1:8" s="2" customFormat="1" ht="16.8" customHeight="1">
      <c r="A676" s="35"/>
      <c r="B676" s="40"/>
      <c r="C676" s="248" t="s">
        <v>19</v>
      </c>
      <c r="D676" s="248" t="s">
        <v>3041</v>
      </c>
      <c r="E676" s="18" t="s">
        <v>19</v>
      </c>
      <c r="F676" s="249">
        <v>4</v>
      </c>
      <c r="G676" s="35"/>
      <c r="H676" s="40"/>
    </row>
    <row r="677" spans="1:8" s="2" customFormat="1" ht="16.8" customHeight="1">
      <c r="A677" s="35"/>
      <c r="B677" s="40"/>
      <c r="C677" s="248" t="s">
        <v>19</v>
      </c>
      <c r="D677" s="248" t="s">
        <v>3041</v>
      </c>
      <c r="E677" s="18" t="s">
        <v>19</v>
      </c>
      <c r="F677" s="249">
        <v>4</v>
      </c>
      <c r="G677" s="35"/>
      <c r="H677" s="40"/>
    </row>
    <row r="678" spans="1:8" s="2" customFormat="1" ht="16.8" customHeight="1">
      <c r="A678" s="35"/>
      <c r="B678" s="40"/>
      <c r="C678" s="248" t="s">
        <v>1906</v>
      </c>
      <c r="D678" s="248" t="s">
        <v>349</v>
      </c>
      <c r="E678" s="18" t="s">
        <v>19</v>
      </c>
      <c r="F678" s="249">
        <v>8</v>
      </c>
      <c r="G678" s="35"/>
      <c r="H678" s="40"/>
    </row>
    <row r="679" spans="1:8" s="2" customFormat="1" ht="16.8" customHeight="1">
      <c r="A679" s="35"/>
      <c r="B679" s="40"/>
      <c r="C679" s="244" t="s">
        <v>3408</v>
      </c>
      <c r="D679" s="245" t="s">
        <v>1904</v>
      </c>
      <c r="E679" s="246" t="s">
        <v>19</v>
      </c>
      <c r="F679" s="247">
        <v>172</v>
      </c>
      <c r="G679" s="35"/>
      <c r="H679" s="40"/>
    </row>
    <row r="680" spans="1:8" s="2" customFormat="1" ht="16.8" customHeight="1">
      <c r="A680" s="35"/>
      <c r="B680" s="40"/>
      <c r="C680" s="244" t="s">
        <v>133</v>
      </c>
      <c r="D680" s="245" t="s">
        <v>133</v>
      </c>
      <c r="E680" s="246" t="s">
        <v>19</v>
      </c>
      <c r="F680" s="247">
        <v>8</v>
      </c>
      <c r="G680" s="35"/>
      <c r="H680" s="40"/>
    </row>
    <row r="681" spans="1:8" s="2" customFormat="1" ht="16.8" customHeight="1">
      <c r="A681" s="35"/>
      <c r="B681" s="40"/>
      <c r="C681" s="248" t="s">
        <v>133</v>
      </c>
      <c r="D681" s="248" t="s">
        <v>3037</v>
      </c>
      <c r="E681" s="18" t="s">
        <v>19</v>
      </c>
      <c r="F681" s="249">
        <v>8</v>
      </c>
      <c r="G681" s="35"/>
      <c r="H681" s="40"/>
    </row>
    <row r="682" spans="1:8" s="2" customFormat="1" ht="16.8" customHeight="1">
      <c r="A682" s="35"/>
      <c r="B682" s="40"/>
      <c r="C682" s="250" t="s">
        <v>3351</v>
      </c>
      <c r="D682" s="35"/>
      <c r="E682" s="35"/>
      <c r="F682" s="35"/>
      <c r="G682" s="35"/>
      <c r="H682" s="40"/>
    </row>
    <row r="683" spans="1:8" s="2" customFormat="1" ht="20.399999999999999">
      <c r="A683" s="35"/>
      <c r="B683" s="40"/>
      <c r="C683" s="248" t="s">
        <v>314</v>
      </c>
      <c r="D683" s="248" t="s">
        <v>315</v>
      </c>
      <c r="E683" s="18" t="s">
        <v>238</v>
      </c>
      <c r="F683" s="249">
        <v>8</v>
      </c>
      <c r="G683" s="35"/>
      <c r="H683" s="40"/>
    </row>
    <row r="684" spans="1:8" s="2" customFormat="1" ht="20.399999999999999">
      <c r="A684" s="35"/>
      <c r="B684" s="40"/>
      <c r="C684" s="248" t="s">
        <v>321</v>
      </c>
      <c r="D684" s="248" t="s">
        <v>322</v>
      </c>
      <c r="E684" s="18" t="s">
        <v>238</v>
      </c>
      <c r="F684" s="249">
        <v>80</v>
      </c>
      <c r="G684" s="35"/>
      <c r="H684" s="40"/>
    </row>
    <row r="685" spans="1:8" s="2" customFormat="1" ht="20.399999999999999">
      <c r="A685" s="35"/>
      <c r="B685" s="40"/>
      <c r="C685" s="248" t="s">
        <v>334</v>
      </c>
      <c r="D685" s="248" t="s">
        <v>335</v>
      </c>
      <c r="E685" s="18" t="s">
        <v>336</v>
      </c>
      <c r="F685" s="249">
        <v>15.2</v>
      </c>
      <c r="G685" s="35"/>
      <c r="H685" s="40"/>
    </row>
    <row r="686" spans="1:8" s="2" customFormat="1" ht="16.8" customHeight="1">
      <c r="A686" s="35"/>
      <c r="B686" s="40"/>
      <c r="C686" s="244" t="s">
        <v>138</v>
      </c>
      <c r="D686" s="245" t="s">
        <v>139</v>
      </c>
      <c r="E686" s="246" t="s">
        <v>19</v>
      </c>
      <c r="F686" s="247">
        <v>520.5</v>
      </c>
      <c r="G686" s="35"/>
      <c r="H686" s="40"/>
    </row>
    <row r="687" spans="1:8" s="2" customFormat="1" ht="16.8" customHeight="1">
      <c r="A687" s="35"/>
      <c r="B687" s="40"/>
      <c r="C687" s="248" t="s">
        <v>138</v>
      </c>
      <c r="D687" s="248" t="s">
        <v>3409</v>
      </c>
      <c r="E687" s="18" t="s">
        <v>19</v>
      </c>
      <c r="F687" s="249">
        <v>520.5</v>
      </c>
      <c r="G687" s="35"/>
      <c r="H687" s="40"/>
    </row>
    <row r="688" spans="1:8" s="2" customFormat="1" ht="16.8" customHeight="1">
      <c r="A688" s="35"/>
      <c r="B688" s="40"/>
      <c r="C688" s="244" t="s">
        <v>3377</v>
      </c>
      <c r="D688" s="245" t="s">
        <v>3392</v>
      </c>
      <c r="E688" s="246" t="s">
        <v>19</v>
      </c>
      <c r="F688" s="247">
        <v>437.8</v>
      </c>
      <c r="G688" s="35"/>
      <c r="H688" s="40"/>
    </row>
    <row r="689" spans="1:8" s="2" customFormat="1" ht="16.8" customHeight="1">
      <c r="A689" s="35"/>
      <c r="B689" s="40"/>
      <c r="C689" s="244" t="s">
        <v>3410</v>
      </c>
      <c r="D689" s="245" t="s">
        <v>139</v>
      </c>
      <c r="E689" s="246" t="s">
        <v>19</v>
      </c>
      <c r="F689" s="247">
        <v>1788.43</v>
      </c>
      <c r="G689" s="35"/>
      <c r="H689" s="40"/>
    </row>
    <row r="690" spans="1:8" s="2" customFormat="1" ht="16.8" customHeight="1">
      <c r="A690" s="35"/>
      <c r="B690" s="40"/>
      <c r="C690" s="244" t="s">
        <v>1330</v>
      </c>
      <c r="D690" s="245" t="s">
        <v>1912</v>
      </c>
      <c r="E690" s="246" t="s">
        <v>19</v>
      </c>
      <c r="F690" s="247">
        <v>89.23</v>
      </c>
      <c r="G690" s="35"/>
      <c r="H690" s="40"/>
    </row>
    <row r="691" spans="1:8" s="2" customFormat="1" ht="16.8" customHeight="1">
      <c r="A691" s="35"/>
      <c r="B691" s="40"/>
      <c r="C691" s="244" t="s">
        <v>3397</v>
      </c>
      <c r="D691" s="245" t="s">
        <v>1912</v>
      </c>
      <c r="E691" s="246" t="s">
        <v>19</v>
      </c>
      <c r="F691" s="247">
        <v>110.86</v>
      </c>
      <c r="G691" s="35"/>
      <c r="H691" s="40"/>
    </row>
    <row r="692" spans="1:8" s="2" customFormat="1" ht="16.8" customHeight="1">
      <c r="A692" s="35"/>
      <c r="B692" s="40"/>
      <c r="C692" s="244" t="s">
        <v>1334</v>
      </c>
      <c r="D692" s="245" t="s">
        <v>1912</v>
      </c>
      <c r="E692" s="246" t="s">
        <v>19</v>
      </c>
      <c r="F692" s="247">
        <v>96.43</v>
      </c>
      <c r="G692" s="35"/>
      <c r="H692" s="40"/>
    </row>
    <row r="693" spans="1:8" s="2" customFormat="1" ht="16.8" customHeight="1">
      <c r="A693" s="35"/>
      <c r="B693" s="40"/>
      <c r="C693" s="244" t="s">
        <v>854</v>
      </c>
      <c r="D693" s="245" t="s">
        <v>147</v>
      </c>
      <c r="E693" s="246" t="s">
        <v>19</v>
      </c>
      <c r="F693" s="247">
        <v>23.265000000000001</v>
      </c>
      <c r="G693" s="35"/>
      <c r="H693" s="40"/>
    </row>
    <row r="694" spans="1:8" s="2" customFormat="1" ht="16.8" customHeight="1">
      <c r="A694" s="35"/>
      <c r="B694" s="40"/>
      <c r="C694" s="248" t="s">
        <v>854</v>
      </c>
      <c r="D694" s="248" t="s">
        <v>3411</v>
      </c>
      <c r="E694" s="18" t="s">
        <v>19</v>
      </c>
      <c r="F694" s="249">
        <v>23.265000000000001</v>
      </c>
      <c r="G694" s="35"/>
      <c r="H694" s="40"/>
    </row>
    <row r="695" spans="1:8" s="2" customFormat="1" ht="16.8" customHeight="1">
      <c r="A695" s="35"/>
      <c r="B695" s="40"/>
      <c r="C695" s="244" t="s">
        <v>3037</v>
      </c>
      <c r="D695" s="245" t="s">
        <v>859</v>
      </c>
      <c r="E695" s="246" t="s">
        <v>19</v>
      </c>
      <c r="F695" s="247">
        <v>8</v>
      </c>
      <c r="G695" s="35"/>
      <c r="H695" s="40"/>
    </row>
    <row r="696" spans="1:8" s="2" customFormat="1" ht="16.8" customHeight="1">
      <c r="A696" s="35"/>
      <c r="B696" s="40"/>
      <c r="C696" s="248" t="s">
        <v>3037</v>
      </c>
      <c r="D696" s="248" t="s">
        <v>3048</v>
      </c>
      <c r="E696" s="18" t="s">
        <v>19</v>
      </c>
      <c r="F696" s="249">
        <v>8</v>
      </c>
      <c r="G696" s="35"/>
      <c r="H696" s="40"/>
    </row>
    <row r="697" spans="1:8" s="2" customFormat="1" ht="16.8" customHeight="1">
      <c r="A697" s="35"/>
      <c r="B697" s="40"/>
      <c r="C697" s="250" t="s">
        <v>3351</v>
      </c>
      <c r="D697" s="35"/>
      <c r="E697" s="35"/>
      <c r="F697" s="35"/>
      <c r="G697" s="35"/>
      <c r="H697" s="40"/>
    </row>
    <row r="698" spans="1:8" s="2" customFormat="1" ht="20.399999999999999">
      <c r="A698" s="35"/>
      <c r="B698" s="40"/>
      <c r="C698" s="248" t="s">
        <v>3043</v>
      </c>
      <c r="D698" s="248" t="s">
        <v>3044</v>
      </c>
      <c r="E698" s="18" t="s">
        <v>238</v>
      </c>
      <c r="F698" s="249">
        <v>8</v>
      </c>
      <c r="G698" s="35"/>
      <c r="H698" s="40"/>
    </row>
    <row r="699" spans="1:8" s="2" customFormat="1" ht="20.399999999999999">
      <c r="A699" s="35"/>
      <c r="B699" s="40"/>
      <c r="C699" s="248" t="s">
        <v>314</v>
      </c>
      <c r="D699" s="248" t="s">
        <v>315</v>
      </c>
      <c r="E699" s="18" t="s">
        <v>238</v>
      </c>
      <c r="F699" s="249">
        <v>8</v>
      </c>
      <c r="G699" s="35"/>
      <c r="H699" s="40"/>
    </row>
    <row r="700" spans="1:8" s="2" customFormat="1" ht="16.8" customHeight="1">
      <c r="A700" s="35"/>
      <c r="B700" s="40"/>
      <c r="C700" s="248" t="s">
        <v>327</v>
      </c>
      <c r="D700" s="248" t="s">
        <v>328</v>
      </c>
      <c r="E700" s="18" t="s">
        <v>238</v>
      </c>
      <c r="F700" s="249">
        <v>8</v>
      </c>
      <c r="G700" s="35"/>
      <c r="H700" s="40"/>
    </row>
    <row r="701" spans="1:8" s="2" customFormat="1" ht="16.8" customHeight="1">
      <c r="A701" s="35"/>
      <c r="B701" s="40"/>
      <c r="C701" s="244" t="s">
        <v>142</v>
      </c>
      <c r="D701" s="245" t="s">
        <v>147</v>
      </c>
      <c r="E701" s="246" t="s">
        <v>19</v>
      </c>
      <c r="F701" s="247">
        <v>54.387999999999998</v>
      </c>
      <c r="G701" s="35"/>
      <c r="H701" s="40"/>
    </row>
    <row r="702" spans="1:8" s="2" customFormat="1" ht="16.8" customHeight="1">
      <c r="A702" s="35"/>
      <c r="B702" s="40"/>
      <c r="C702" s="244" t="s">
        <v>149</v>
      </c>
      <c r="D702" s="245" t="s">
        <v>147</v>
      </c>
      <c r="E702" s="246" t="s">
        <v>19</v>
      </c>
      <c r="F702" s="247">
        <v>0</v>
      </c>
      <c r="G702" s="35"/>
      <c r="H702" s="40"/>
    </row>
    <row r="703" spans="1:8" s="2" customFormat="1" ht="16.8" customHeight="1">
      <c r="A703" s="35"/>
      <c r="B703" s="40"/>
      <c r="C703" s="244" t="s">
        <v>156</v>
      </c>
      <c r="D703" s="245" t="s">
        <v>156</v>
      </c>
      <c r="E703" s="246" t="s">
        <v>19</v>
      </c>
      <c r="F703" s="247">
        <v>148.47800000000001</v>
      </c>
      <c r="G703" s="35"/>
      <c r="H703" s="40"/>
    </row>
    <row r="704" spans="1:8" s="2" customFormat="1" ht="7.35" customHeight="1">
      <c r="A704" s="35"/>
      <c r="B704" s="128"/>
      <c r="C704" s="129"/>
      <c r="D704" s="129"/>
      <c r="E704" s="129"/>
      <c r="F704" s="129"/>
      <c r="G704" s="129"/>
      <c r="H704" s="40"/>
    </row>
    <row r="705" spans="1:8" s="2" customFormat="1" ht="10.199999999999999">
      <c r="A705" s="35"/>
      <c r="B705" s="35"/>
      <c r="C705" s="35"/>
      <c r="D705" s="35"/>
      <c r="E705" s="35"/>
      <c r="F705" s="35"/>
      <c r="G705" s="35"/>
      <c r="H705" s="35"/>
    </row>
  </sheetData>
  <sheetProtection algorithmName="SHA-512" hashValue="LWJDBtepvY2KWn7r3VJilz+NrUyQZJWofti4Y/xj4sw2C5vRYYT1a0vLdTxinl8pcKl+JkaFbj63RJaFp+c6Zg==" saltValue="2lxC3+M8QT+XQCOjJ+MyEgQfKNGgbLLakajF3BdSNOV9MQkLDGz+uNMkDXliOw9zfXkF0QvAGVr7synabA42v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0" orientation="portrait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4.4"/>
  <cols>
    <col min="1" max="1" width="8.28515625" style="251" customWidth="1"/>
    <col min="2" max="2" width="1.7109375" style="251" customWidth="1"/>
    <col min="3" max="4" width="5" style="251" customWidth="1"/>
    <col min="5" max="5" width="11.7109375" style="251" customWidth="1"/>
    <col min="6" max="6" width="9.140625" style="251" customWidth="1"/>
    <col min="7" max="7" width="5" style="251" customWidth="1"/>
    <col min="8" max="8" width="77.85546875" style="251" customWidth="1"/>
    <col min="9" max="10" width="20" style="251" customWidth="1"/>
    <col min="11" max="11" width="1.7109375" style="251" customWidth="1"/>
  </cols>
  <sheetData>
    <row r="1" spans="2:11" s="1" customFormat="1" ht="37.5" customHeight="1"/>
    <row r="2" spans="2:11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5" customFormat="1" ht="45" customHeight="1">
      <c r="B3" s="255"/>
      <c r="C3" s="391" t="s">
        <v>3412</v>
      </c>
      <c r="D3" s="391"/>
      <c r="E3" s="391"/>
      <c r="F3" s="391"/>
      <c r="G3" s="391"/>
      <c r="H3" s="391"/>
      <c r="I3" s="391"/>
      <c r="J3" s="391"/>
      <c r="K3" s="256"/>
    </row>
    <row r="4" spans="2:11" s="1" customFormat="1" ht="25.5" customHeight="1">
      <c r="B4" s="257"/>
      <c r="C4" s="390" t="s">
        <v>3413</v>
      </c>
      <c r="D4" s="390"/>
      <c r="E4" s="390"/>
      <c r="F4" s="390"/>
      <c r="G4" s="390"/>
      <c r="H4" s="390"/>
      <c r="I4" s="390"/>
      <c r="J4" s="390"/>
      <c r="K4" s="258"/>
    </row>
    <row r="5" spans="2:11" s="1" customFormat="1" ht="5.25" customHeight="1">
      <c r="B5" s="257"/>
      <c r="C5" s="259"/>
      <c r="D5" s="259"/>
      <c r="E5" s="259"/>
      <c r="F5" s="259"/>
      <c r="G5" s="259"/>
      <c r="H5" s="259"/>
      <c r="I5" s="259"/>
      <c r="J5" s="259"/>
      <c r="K5" s="258"/>
    </row>
    <row r="6" spans="2:11" s="1" customFormat="1" ht="15" customHeight="1">
      <c r="B6" s="257"/>
      <c r="C6" s="389" t="s">
        <v>3414</v>
      </c>
      <c r="D6" s="389"/>
      <c r="E6" s="389"/>
      <c r="F6" s="389"/>
      <c r="G6" s="389"/>
      <c r="H6" s="389"/>
      <c r="I6" s="389"/>
      <c r="J6" s="389"/>
      <c r="K6" s="258"/>
    </row>
    <row r="7" spans="2:11" s="1" customFormat="1" ht="15" customHeight="1">
      <c r="B7" s="261"/>
      <c r="C7" s="389" t="s">
        <v>3415</v>
      </c>
      <c r="D7" s="389"/>
      <c r="E7" s="389"/>
      <c r="F7" s="389"/>
      <c r="G7" s="389"/>
      <c r="H7" s="389"/>
      <c r="I7" s="389"/>
      <c r="J7" s="389"/>
      <c r="K7" s="258"/>
    </row>
    <row r="8" spans="2:11" s="1" customFormat="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pans="2:11" s="1" customFormat="1" ht="15" customHeight="1">
      <c r="B9" s="261"/>
      <c r="C9" s="389" t="s">
        <v>3416</v>
      </c>
      <c r="D9" s="389"/>
      <c r="E9" s="389"/>
      <c r="F9" s="389"/>
      <c r="G9" s="389"/>
      <c r="H9" s="389"/>
      <c r="I9" s="389"/>
      <c r="J9" s="389"/>
      <c r="K9" s="258"/>
    </row>
    <row r="10" spans="2:11" s="1" customFormat="1" ht="15" customHeight="1">
      <c r="B10" s="261"/>
      <c r="C10" s="260"/>
      <c r="D10" s="389" t="s">
        <v>3417</v>
      </c>
      <c r="E10" s="389"/>
      <c r="F10" s="389"/>
      <c r="G10" s="389"/>
      <c r="H10" s="389"/>
      <c r="I10" s="389"/>
      <c r="J10" s="389"/>
      <c r="K10" s="258"/>
    </row>
    <row r="11" spans="2:11" s="1" customFormat="1" ht="15" customHeight="1">
      <c r="B11" s="261"/>
      <c r="C11" s="262"/>
      <c r="D11" s="389" t="s">
        <v>3418</v>
      </c>
      <c r="E11" s="389"/>
      <c r="F11" s="389"/>
      <c r="G11" s="389"/>
      <c r="H11" s="389"/>
      <c r="I11" s="389"/>
      <c r="J11" s="389"/>
      <c r="K11" s="258"/>
    </row>
    <row r="12" spans="2:11" s="1" customFormat="1" ht="15" customHeight="1">
      <c r="B12" s="261"/>
      <c r="C12" s="262"/>
      <c r="D12" s="260"/>
      <c r="E12" s="260"/>
      <c r="F12" s="260"/>
      <c r="G12" s="260"/>
      <c r="H12" s="260"/>
      <c r="I12" s="260"/>
      <c r="J12" s="260"/>
      <c r="K12" s="258"/>
    </row>
    <row r="13" spans="2:11" s="1" customFormat="1" ht="15" customHeight="1">
      <c r="B13" s="261"/>
      <c r="C13" s="262"/>
      <c r="D13" s="263" t="s">
        <v>3419</v>
      </c>
      <c r="E13" s="260"/>
      <c r="F13" s="260"/>
      <c r="G13" s="260"/>
      <c r="H13" s="260"/>
      <c r="I13" s="260"/>
      <c r="J13" s="260"/>
      <c r="K13" s="258"/>
    </row>
    <row r="14" spans="2:11" s="1" customFormat="1" ht="12.75" customHeight="1">
      <c r="B14" s="261"/>
      <c r="C14" s="262"/>
      <c r="D14" s="262"/>
      <c r="E14" s="262"/>
      <c r="F14" s="262"/>
      <c r="G14" s="262"/>
      <c r="H14" s="262"/>
      <c r="I14" s="262"/>
      <c r="J14" s="262"/>
      <c r="K14" s="258"/>
    </row>
    <row r="15" spans="2:11" s="1" customFormat="1" ht="15" customHeight="1">
      <c r="B15" s="261"/>
      <c r="C15" s="262"/>
      <c r="D15" s="389" t="s">
        <v>3420</v>
      </c>
      <c r="E15" s="389"/>
      <c r="F15" s="389"/>
      <c r="G15" s="389"/>
      <c r="H15" s="389"/>
      <c r="I15" s="389"/>
      <c r="J15" s="389"/>
      <c r="K15" s="258"/>
    </row>
    <row r="16" spans="2:11" s="1" customFormat="1" ht="15" customHeight="1">
      <c r="B16" s="261"/>
      <c r="C16" s="262"/>
      <c r="D16" s="389" t="s">
        <v>3421</v>
      </c>
      <c r="E16" s="389"/>
      <c r="F16" s="389"/>
      <c r="G16" s="389"/>
      <c r="H16" s="389"/>
      <c r="I16" s="389"/>
      <c r="J16" s="389"/>
      <c r="K16" s="258"/>
    </row>
    <row r="17" spans="2:11" s="1" customFormat="1" ht="15" customHeight="1">
      <c r="B17" s="261"/>
      <c r="C17" s="262"/>
      <c r="D17" s="389" t="s">
        <v>3422</v>
      </c>
      <c r="E17" s="389"/>
      <c r="F17" s="389"/>
      <c r="G17" s="389"/>
      <c r="H17" s="389"/>
      <c r="I17" s="389"/>
      <c r="J17" s="389"/>
      <c r="K17" s="258"/>
    </row>
    <row r="18" spans="2:11" s="1" customFormat="1" ht="15" customHeight="1">
      <c r="B18" s="261"/>
      <c r="C18" s="262"/>
      <c r="D18" s="262"/>
      <c r="E18" s="264" t="s">
        <v>89</v>
      </c>
      <c r="F18" s="389" t="s">
        <v>3423</v>
      </c>
      <c r="G18" s="389"/>
      <c r="H18" s="389"/>
      <c r="I18" s="389"/>
      <c r="J18" s="389"/>
      <c r="K18" s="258"/>
    </row>
    <row r="19" spans="2:11" s="1" customFormat="1" ht="15" customHeight="1">
      <c r="B19" s="261"/>
      <c r="C19" s="262"/>
      <c r="D19" s="262"/>
      <c r="E19" s="264" t="s">
        <v>83</v>
      </c>
      <c r="F19" s="389" t="s">
        <v>3424</v>
      </c>
      <c r="G19" s="389"/>
      <c r="H19" s="389"/>
      <c r="I19" s="389"/>
      <c r="J19" s="389"/>
      <c r="K19" s="258"/>
    </row>
    <row r="20" spans="2:11" s="1" customFormat="1" ht="15" customHeight="1">
      <c r="B20" s="261"/>
      <c r="C20" s="262"/>
      <c r="D20" s="262"/>
      <c r="E20" s="264" t="s">
        <v>3425</v>
      </c>
      <c r="F20" s="389" t="s">
        <v>3426</v>
      </c>
      <c r="G20" s="389"/>
      <c r="H20" s="389"/>
      <c r="I20" s="389"/>
      <c r="J20" s="389"/>
      <c r="K20" s="258"/>
    </row>
    <row r="21" spans="2:11" s="1" customFormat="1" ht="15" customHeight="1">
      <c r="B21" s="261"/>
      <c r="C21" s="262"/>
      <c r="D21" s="262"/>
      <c r="E21" s="264" t="s">
        <v>3427</v>
      </c>
      <c r="F21" s="389" t="s">
        <v>3428</v>
      </c>
      <c r="G21" s="389"/>
      <c r="H21" s="389"/>
      <c r="I21" s="389"/>
      <c r="J21" s="389"/>
      <c r="K21" s="258"/>
    </row>
    <row r="22" spans="2:11" s="1" customFormat="1" ht="15" customHeight="1">
      <c r="B22" s="261"/>
      <c r="C22" s="262"/>
      <c r="D22" s="262"/>
      <c r="E22" s="264" t="s">
        <v>3429</v>
      </c>
      <c r="F22" s="389" t="s">
        <v>3430</v>
      </c>
      <c r="G22" s="389"/>
      <c r="H22" s="389"/>
      <c r="I22" s="389"/>
      <c r="J22" s="389"/>
      <c r="K22" s="258"/>
    </row>
    <row r="23" spans="2:11" s="1" customFormat="1" ht="15" customHeight="1">
      <c r="B23" s="261"/>
      <c r="C23" s="262"/>
      <c r="D23" s="262"/>
      <c r="E23" s="264" t="s">
        <v>3431</v>
      </c>
      <c r="F23" s="389" t="s">
        <v>3432</v>
      </c>
      <c r="G23" s="389"/>
      <c r="H23" s="389"/>
      <c r="I23" s="389"/>
      <c r="J23" s="389"/>
      <c r="K23" s="258"/>
    </row>
    <row r="24" spans="2:11" s="1" customFormat="1" ht="12.75" customHeight="1">
      <c r="B24" s="261"/>
      <c r="C24" s="262"/>
      <c r="D24" s="262"/>
      <c r="E24" s="262"/>
      <c r="F24" s="262"/>
      <c r="G24" s="262"/>
      <c r="H24" s="262"/>
      <c r="I24" s="262"/>
      <c r="J24" s="262"/>
      <c r="K24" s="258"/>
    </row>
    <row r="25" spans="2:11" s="1" customFormat="1" ht="15" customHeight="1">
      <c r="B25" s="261"/>
      <c r="C25" s="389" t="s">
        <v>3433</v>
      </c>
      <c r="D25" s="389"/>
      <c r="E25" s="389"/>
      <c r="F25" s="389"/>
      <c r="G25" s="389"/>
      <c r="H25" s="389"/>
      <c r="I25" s="389"/>
      <c r="J25" s="389"/>
      <c r="K25" s="258"/>
    </row>
    <row r="26" spans="2:11" s="1" customFormat="1" ht="15" customHeight="1">
      <c r="B26" s="261"/>
      <c r="C26" s="389" t="s">
        <v>3434</v>
      </c>
      <c r="D26" s="389"/>
      <c r="E26" s="389"/>
      <c r="F26" s="389"/>
      <c r="G26" s="389"/>
      <c r="H26" s="389"/>
      <c r="I26" s="389"/>
      <c r="J26" s="389"/>
      <c r="K26" s="258"/>
    </row>
    <row r="27" spans="2:11" s="1" customFormat="1" ht="15" customHeight="1">
      <c r="B27" s="261"/>
      <c r="C27" s="260"/>
      <c r="D27" s="389" t="s">
        <v>3435</v>
      </c>
      <c r="E27" s="389"/>
      <c r="F27" s="389"/>
      <c r="G27" s="389"/>
      <c r="H27" s="389"/>
      <c r="I27" s="389"/>
      <c r="J27" s="389"/>
      <c r="K27" s="258"/>
    </row>
    <row r="28" spans="2:11" s="1" customFormat="1" ht="15" customHeight="1">
      <c r="B28" s="261"/>
      <c r="C28" s="262"/>
      <c r="D28" s="389" t="s">
        <v>3436</v>
      </c>
      <c r="E28" s="389"/>
      <c r="F28" s="389"/>
      <c r="G28" s="389"/>
      <c r="H28" s="389"/>
      <c r="I28" s="389"/>
      <c r="J28" s="389"/>
      <c r="K28" s="258"/>
    </row>
    <row r="29" spans="2:11" s="1" customFormat="1" ht="12.75" customHeight="1">
      <c r="B29" s="261"/>
      <c r="C29" s="262"/>
      <c r="D29" s="262"/>
      <c r="E29" s="262"/>
      <c r="F29" s="262"/>
      <c r="G29" s="262"/>
      <c r="H29" s="262"/>
      <c r="I29" s="262"/>
      <c r="J29" s="262"/>
      <c r="K29" s="258"/>
    </row>
    <row r="30" spans="2:11" s="1" customFormat="1" ht="15" customHeight="1">
      <c r="B30" s="261"/>
      <c r="C30" s="262"/>
      <c r="D30" s="389" t="s">
        <v>3437</v>
      </c>
      <c r="E30" s="389"/>
      <c r="F30" s="389"/>
      <c r="G30" s="389"/>
      <c r="H30" s="389"/>
      <c r="I30" s="389"/>
      <c r="J30" s="389"/>
      <c r="K30" s="258"/>
    </row>
    <row r="31" spans="2:11" s="1" customFormat="1" ht="15" customHeight="1">
      <c r="B31" s="261"/>
      <c r="C31" s="262"/>
      <c r="D31" s="389" t="s">
        <v>3438</v>
      </c>
      <c r="E31" s="389"/>
      <c r="F31" s="389"/>
      <c r="G31" s="389"/>
      <c r="H31" s="389"/>
      <c r="I31" s="389"/>
      <c r="J31" s="389"/>
      <c r="K31" s="258"/>
    </row>
    <row r="32" spans="2:11" s="1" customFormat="1" ht="12.75" customHeight="1">
      <c r="B32" s="261"/>
      <c r="C32" s="262"/>
      <c r="D32" s="262"/>
      <c r="E32" s="262"/>
      <c r="F32" s="262"/>
      <c r="G32" s="262"/>
      <c r="H32" s="262"/>
      <c r="I32" s="262"/>
      <c r="J32" s="262"/>
      <c r="K32" s="258"/>
    </row>
    <row r="33" spans="2:11" s="1" customFormat="1" ht="15" customHeight="1">
      <c r="B33" s="261"/>
      <c r="C33" s="262"/>
      <c r="D33" s="389" t="s">
        <v>3439</v>
      </c>
      <c r="E33" s="389"/>
      <c r="F33" s="389"/>
      <c r="G33" s="389"/>
      <c r="H33" s="389"/>
      <c r="I33" s="389"/>
      <c r="J33" s="389"/>
      <c r="K33" s="258"/>
    </row>
    <row r="34" spans="2:11" s="1" customFormat="1" ht="15" customHeight="1">
      <c r="B34" s="261"/>
      <c r="C34" s="262"/>
      <c r="D34" s="389" t="s">
        <v>3440</v>
      </c>
      <c r="E34" s="389"/>
      <c r="F34" s="389"/>
      <c r="G34" s="389"/>
      <c r="H34" s="389"/>
      <c r="I34" s="389"/>
      <c r="J34" s="389"/>
      <c r="K34" s="258"/>
    </row>
    <row r="35" spans="2:11" s="1" customFormat="1" ht="15" customHeight="1">
      <c r="B35" s="261"/>
      <c r="C35" s="262"/>
      <c r="D35" s="389" t="s">
        <v>3441</v>
      </c>
      <c r="E35" s="389"/>
      <c r="F35" s="389"/>
      <c r="G35" s="389"/>
      <c r="H35" s="389"/>
      <c r="I35" s="389"/>
      <c r="J35" s="389"/>
      <c r="K35" s="258"/>
    </row>
    <row r="36" spans="2:11" s="1" customFormat="1" ht="15" customHeight="1">
      <c r="B36" s="261"/>
      <c r="C36" s="262"/>
      <c r="D36" s="260"/>
      <c r="E36" s="263" t="s">
        <v>175</v>
      </c>
      <c r="F36" s="260"/>
      <c r="G36" s="389" t="s">
        <v>3442</v>
      </c>
      <c r="H36" s="389"/>
      <c r="I36" s="389"/>
      <c r="J36" s="389"/>
      <c r="K36" s="258"/>
    </row>
    <row r="37" spans="2:11" s="1" customFormat="1" ht="30.75" customHeight="1">
      <c r="B37" s="261"/>
      <c r="C37" s="262"/>
      <c r="D37" s="260"/>
      <c r="E37" s="263" t="s">
        <v>3443</v>
      </c>
      <c r="F37" s="260"/>
      <c r="G37" s="389" t="s">
        <v>3444</v>
      </c>
      <c r="H37" s="389"/>
      <c r="I37" s="389"/>
      <c r="J37" s="389"/>
      <c r="K37" s="258"/>
    </row>
    <row r="38" spans="2:11" s="1" customFormat="1" ht="15" customHeight="1">
      <c r="B38" s="261"/>
      <c r="C38" s="262"/>
      <c r="D38" s="260"/>
      <c r="E38" s="263" t="s">
        <v>57</v>
      </c>
      <c r="F38" s="260"/>
      <c r="G38" s="389" t="s">
        <v>3445</v>
      </c>
      <c r="H38" s="389"/>
      <c r="I38" s="389"/>
      <c r="J38" s="389"/>
      <c r="K38" s="258"/>
    </row>
    <row r="39" spans="2:11" s="1" customFormat="1" ht="15" customHeight="1">
      <c r="B39" s="261"/>
      <c r="C39" s="262"/>
      <c r="D39" s="260"/>
      <c r="E39" s="263" t="s">
        <v>58</v>
      </c>
      <c r="F39" s="260"/>
      <c r="G39" s="389" t="s">
        <v>3446</v>
      </c>
      <c r="H39" s="389"/>
      <c r="I39" s="389"/>
      <c r="J39" s="389"/>
      <c r="K39" s="258"/>
    </row>
    <row r="40" spans="2:11" s="1" customFormat="1" ht="15" customHeight="1">
      <c r="B40" s="261"/>
      <c r="C40" s="262"/>
      <c r="D40" s="260"/>
      <c r="E40" s="263" t="s">
        <v>176</v>
      </c>
      <c r="F40" s="260"/>
      <c r="G40" s="389" t="s">
        <v>3447</v>
      </c>
      <c r="H40" s="389"/>
      <c r="I40" s="389"/>
      <c r="J40" s="389"/>
      <c r="K40" s="258"/>
    </row>
    <row r="41" spans="2:11" s="1" customFormat="1" ht="15" customHeight="1">
      <c r="B41" s="261"/>
      <c r="C41" s="262"/>
      <c r="D41" s="260"/>
      <c r="E41" s="263" t="s">
        <v>177</v>
      </c>
      <c r="F41" s="260"/>
      <c r="G41" s="389" t="s">
        <v>3448</v>
      </c>
      <c r="H41" s="389"/>
      <c r="I41" s="389"/>
      <c r="J41" s="389"/>
      <c r="K41" s="258"/>
    </row>
    <row r="42" spans="2:11" s="1" customFormat="1" ht="15" customHeight="1">
      <c r="B42" s="261"/>
      <c r="C42" s="262"/>
      <c r="D42" s="260"/>
      <c r="E42" s="263" t="s">
        <v>3449</v>
      </c>
      <c r="F42" s="260"/>
      <c r="G42" s="389" t="s">
        <v>3450</v>
      </c>
      <c r="H42" s="389"/>
      <c r="I42" s="389"/>
      <c r="J42" s="389"/>
      <c r="K42" s="258"/>
    </row>
    <row r="43" spans="2:11" s="1" customFormat="1" ht="15" customHeight="1">
      <c r="B43" s="261"/>
      <c r="C43" s="262"/>
      <c r="D43" s="260"/>
      <c r="E43" s="263"/>
      <c r="F43" s="260"/>
      <c r="G43" s="389" t="s">
        <v>3451</v>
      </c>
      <c r="H43" s="389"/>
      <c r="I43" s="389"/>
      <c r="J43" s="389"/>
      <c r="K43" s="258"/>
    </row>
    <row r="44" spans="2:11" s="1" customFormat="1" ht="15" customHeight="1">
      <c r="B44" s="261"/>
      <c r="C44" s="262"/>
      <c r="D44" s="260"/>
      <c r="E44" s="263" t="s">
        <v>3452</v>
      </c>
      <c r="F44" s="260"/>
      <c r="G44" s="389" t="s">
        <v>3453</v>
      </c>
      <c r="H44" s="389"/>
      <c r="I44" s="389"/>
      <c r="J44" s="389"/>
      <c r="K44" s="258"/>
    </row>
    <row r="45" spans="2:11" s="1" customFormat="1" ht="15" customHeight="1">
      <c r="B45" s="261"/>
      <c r="C45" s="262"/>
      <c r="D45" s="260"/>
      <c r="E45" s="263" t="s">
        <v>179</v>
      </c>
      <c r="F45" s="260"/>
      <c r="G45" s="389" t="s">
        <v>3454</v>
      </c>
      <c r="H45" s="389"/>
      <c r="I45" s="389"/>
      <c r="J45" s="389"/>
      <c r="K45" s="258"/>
    </row>
    <row r="46" spans="2:11" s="1" customFormat="1" ht="12.75" customHeight="1">
      <c r="B46" s="261"/>
      <c r="C46" s="262"/>
      <c r="D46" s="260"/>
      <c r="E46" s="260"/>
      <c r="F46" s="260"/>
      <c r="G46" s="260"/>
      <c r="H46" s="260"/>
      <c r="I46" s="260"/>
      <c r="J46" s="260"/>
      <c r="K46" s="258"/>
    </row>
    <row r="47" spans="2:11" s="1" customFormat="1" ht="15" customHeight="1">
      <c r="B47" s="261"/>
      <c r="C47" s="262"/>
      <c r="D47" s="389" t="s">
        <v>3455</v>
      </c>
      <c r="E47" s="389"/>
      <c r="F47" s="389"/>
      <c r="G47" s="389"/>
      <c r="H47" s="389"/>
      <c r="I47" s="389"/>
      <c r="J47" s="389"/>
      <c r="K47" s="258"/>
    </row>
    <row r="48" spans="2:11" s="1" customFormat="1" ht="15" customHeight="1">
      <c r="B48" s="261"/>
      <c r="C48" s="262"/>
      <c r="D48" s="262"/>
      <c r="E48" s="389" t="s">
        <v>3456</v>
      </c>
      <c r="F48" s="389"/>
      <c r="G48" s="389"/>
      <c r="H48" s="389"/>
      <c r="I48" s="389"/>
      <c r="J48" s="389"/>
      <c r="K48" s="258"/>
    </row>
    <row r="49" spans="2:11" s="1" customFormat="1" ht="15" customHeight="1">
      <c r="B49" s="261"/>
      <c r="C49" s="262"/>
      <c r="D49" s="262"/>
      <c r="E49" s="389" t="s">
        <v>3457</v>
      </c>
      <c r="F49" s="389"/>
      <c r="G49" s="389"/>
      <c r="H49" s="389"/>
      <c r="I49" s="389"/>
      <c r="J49" s="389"/>
      <c r="K49" s="258"/>
    </row>
    <row r="50" spans="2:11" s="1" customFormat="1" ht="15" customHeight="1">
      <c r="B50" s="261"/>
      <c r="C50" s="262"/>
      <c r="D50" s="262"/>
      <c r="E50" s="389" t="s">
        <v>3458</v>
      </c>
      <c r="F50" s="389"/>
      <c r="G50" s="389"/>
      <c r="H50" s="389"/>
      <c r="I50" s="389"/>
      <c r="J50" s="389"/>
      <c r="K50" s="258"/>
    </row>
    <row r="51" spans="2:11" s="1" customFormat="1" ht="15" customHeight="1">
      <c r="B51" s="261"/>
      <c r="C51" s="262"/>
      <c r="D51" s="389" t="s">
        <v>3459</v>
      </c>
      <c r="E51" s="389"/>
      <c r="F51" s="389"/>
      <c r="G51" s="389"/>
      <c r="H51" s="389"/>
      <c r="I51" s="389"/>
      <c r="J51" s="389"/>
      <c r="K51" s="258"/>
    </row>
    <row r="52" spans="2:11" s="1" customFormat="1" ht="25.5" customHeight="1">
      <c r="B52" s="257"/>
      <c r="C52" s="390" t="s">
        <v>3460</v>
      </c>
      <c r="D52" s="390"/>
      <c r="E52" s="390"/>
      <c r="F52" s="390"/>
      <c r="G52" s="390"/>
      <c r="H52" s="390"/>
      <c r="I52" s="390"/>
      <c r="J52" s="390"/>
      <c r="K52" s="258"/>
    </row>
    <row r="53" spans="2:11" s="1" customFormat="1" ht="5.25" customHeight="1">
      <c r="B53" s="257"/>
      <c r="C53" s="259"/>
      <c r="D53" s="259"/>
      <c r="E53" s="259"/>
      <c r="F53" s="259"/>
      <c r="G53" s="259"/>
      <c r="H53" s="259"/>
      <c r="I53" s="259"/>
      <c r="J53" s="259"/>
      <c r="K53" s="258"/>
    </row>
    <row r="54" spans="2:11" s="1" customFormat="1" ht="15" customHeight="1">
      <c r="B54" s="257"/>
      <c r="C54" s="389" t="s">
        <v>3461</v>
      </c>
      <c r="D54" s="389"/>
      <c r="E54" s="389"/>
      <c r="F54" s="389"/>
      <c r="G54" s="389"/>
      <c r="H54" s="389"/>
      <c r="I54" s="389"/>
      <c r="J54" s="389"/>
      <c r="K54" s="258"/>
    </row>
    <row r="55" spans="2:11" s="1" customFormat="1" ht="15" customHeight="1">
      <c r="B55" s="257"/>
      <c r="C55" s="389" t="s">
        <v>3462</v>
      </c>
      <c r="D55" s="389"/>
      <c r="E55" s="389"/>
      <c r="F55" s="389"/>
      <c r="G55" s="389"/>
      <c r="H55" s="389"/>
      <c r="I55" s="389"/>
      <c r="J55" s="389"/>
      <c r="K55" s="258"/>
    </row>
    <row r="56" spans="2:11" s="1" customFormat="1" ht="12.75" customHeight="1">
      <c r="B56" s="257"/>
      <c r="C56" s="260"/>
      <c r="D56" s="260"/>
      <c r="E56" s="260"/>
      <c r="F56" s="260"/>
      <c r="G56" s="260"/>
      <c r="H56" s="260"/>
      <c r="I56" s="260"/>
      <c r="J56" s="260"/>
      <c r="K56" s="258"/>
    </row>
    <row r="57" spans="2:11" s="1" customFormat="1" ht="15" customHeight="1">
      <c r="B57" s="257"/>
      <c r="C57" s="389" t="s">
        <v>3463</v>
      </c>
      <c r="D57" s="389"/>
      <c r="E57" s="389"/>
      <c r="F57" s="389"/>
      <c r="G57" s="389"/>
      <c r="H57" s="389"/>
      <c r="I57" s="389"/>
      <c r="J57" s="389"/>
      <c r="K57" s="258"/>
    </row>
    <row r="58" spans="2:11" s="1" customFormat="1" ht="15" customHeight="1">
      <c r="B58" s="257"/>
      <c r="C58" s="262"/>
      <c r="D58" s="389" t="s">
        <v>3464</v>
      </c>
      <c r="E58" s="389"/>
      <c r="F58" s="389"/>
      <c r="G58" s="389"/>
      <c r="H58" s="389"/>
      <c r="I58" s="389"/>
      <c r="J58" s="389"/>
      <c r="K58" s="258"/>
    </row>
    <row r="59" spans="2:11" s="1" customFormat="1" ht="15" customHeight="1">
      <c r="B59" s="257"/>
      <c r="C59" s="262"/>
      <c r="D59" s="389" t="s">
        <v>3465</v>
      </c>
      <c r="E59" s="389"/>
      <c r="F59" s="389"/>
      <c r="G59" s="389"/>
      <c r="H59" s="389"/>
      <c r="I59" s="389"/>
      <c r="J59" s="389"/>
      <c r="K59" s="258"/>
    </row>
    <row r="60" spans="2:11" s="1" customFormat="1" ht="15" customHeight="1">
      <c r="B60" s="257"/>
      <c r="C60" s="262"/>
      <c r="D60" s="389" t="s">
        <v>3466</v>
      </c>
      <c r="E60" s="389"/>
      <c r="F60" s="389"/>
      <c r="G60" s="389"/>
      <c r="H60" s="389"/>
      <c r="I60" s="389"/>
      <c r="J60" s="389"/>
      <c r="K60" s="258"/>
    </row>
    <row r="61" spans="2:11" s="1" customFormat="1" ht="15" customHeight="1">
      <c r="B61" s="257"/>
      <c r="C61" s="262"/>
      <c r="D61" s="389" t="s">
        <v>3467</v>
      </c>
      <c r="E61" s="389"/>
      <c r="F61" s="389"/>
      <c r="G61" s="389"/>
      <c r="H61" s="389"/>
      <c r="I61" s="389"/>
      <c r="J61" s="389"/>
      <c r="K61" s="258"/>
    </row>
    <row r="62" spans="2:11" s="1" customFormat="1" ht="15" customHeight="1">
      <c r="B62" s="257"/>
      <c r="C62" s="262"/>
      <c r="D62" s="392" t="s">
        <v>3468</v>
      </c>
      <c r="E62" s="392"/>
      <c r="F62" s="392"/>
      <c r="G62" s="392"/>
      <c r="H62" s="392"/>
      <c r="I62" s="392"/>
      <c r="J62" s="392"/>
      <c r="K62" s="258"/>
    </row>
    <row r="63" spans="2:11" s="1" customFormat="1" ht="15" customHeight="1">
      <c r="B63" s="257"/>
      <c r="C63" s="262"/>
      <c r="D63" s="389" t="s">
        <v>3469</v>
      </c>
      <c r="E63" s="389"/>
      <c r="F63" s="389"/>
      <c r="G63" s="389"/>
      <c r="H63" s="389"/>
      <c r="I63" s="389"/>
      <c r="J63" s="389"/>
      <c r="K63" s="258"/>
    </row>
    <row r="64" spans="2:11" s="1" customFormat="1" ht="12.75" customHeight="1">
      <c r="B64" s="257"/>
      <c r="C64" s="262"/>
      <c r="D64" s="262"/>
      <c r="E64" s="265"/>
      <c r="F64" s="262"/>
      <c r="G64" s="262"/>
      <c r="H64" s="262"/>
      <c r="I64" s="262"/>
      <c r="J64" s="262"/>
      <c r="K64" s="258"/>
    </row>
    <row r="65" spans="2:11" s="1" customFormat="1" ht="15" customHeight="1">
      <c r="B65" s="257"/>
      <c r="C65" s="262"/>
      <c r="D65" s="389" t="s">
        <v>3470</v>
      </c>
      <c r="E65" s="389"/>
      <c r="F65" s="389"/>
      <c r="G65" s="389"/>
      <c r="H65" s="389"/>
      <c r="I65" s="389"/>
      <c r="J65" s="389"/>
      <c r="K65" s="258"/>
    </row>
    <row r="66" spans="2:11" s="1" customFormat="1" ht="15" customHeight="1">
      <c r="B66" s="257"/>
      <c r="C66" s="262"/>
      <c r="D66" s="392" t="s">
        <v>3471</v>
      </c>
      <c r="E66" s="392"/>
      <c r="F66" s="392"/>
      <c r="G66" s="392"/>
      <c r="H66" s="392"/>
      <c r="I66" s="392"/>
      <c r="J66" s="392"/>
      <c r="K66" s="258"/>
    </row>
    <row r="67" spans="2:11" s="1" customFormat="1" ht="15" customHeight="1">
      <c r="B67" s="257"/>
      <c r="C67" s="262"/>
      <c r="D67" s="389" t="s">
        <v>3472</v>
      </c>
      <c r="E67" s="389"/>
      <c r="F67" s="389"/>
      <c r="G67" s="389"/>
      <c r="H67" s="389"/>
      <c r="I67" s="389"/>
      <c r="J67" s="389"/>
      <c r="K67" s="258"/>
    </row>
    <row r="68" spans="2:11" s="1" customFormat="1" ht="15" customHeight="1">
      <c r="B68" s="257"/>
      <c r="C68" s="262"/>
      <c r="D68" s="389" t="s">
        <v>3473</v>
      </c>
      <c r="E68" s="389"/>
      <c r="F68" s="389"/>
      <c r="G68" s="389"/>
      <c r="H68" s="389"/>
      <c r="I68" s="389"/>
      <c r="J68" s="389"/>
      <c r="K68" s="258"/>
    </row>
    <row r="69" spans="2:11" s="1" customFormat="1" ht="15" customHeight="1">
      <c r="B69" s="257"/>
      <c r="C69" s="262"/>
      <c r="D69" s="389" t="s">
        <v>3474</v>
      </c>
      <c r="E69" s="389"/>
      <c r="F69" s="389"/>
      <c r="G69" s="389"/>
      <c r="H69" s="389"/>
      <c r="I69" s="389"/>
      <c r="J69" s="389"/>
      <c r="K69" s="258"/>
    </row>
    <row r="70" spans="2:11" s="1" customFormat="1" ht="15" customHeight="1">
      <c r="B70" s="257"/>
      <c r="C70" s="262"/>
      <c r="D70" s="389" t="s">
        <v>3475</v>
      </c>
      <c r="E70" s="389"/>
      <c r="F70" s="389"/>
      <c r="G70" s="389"/>
      <c r="H70" s="389"/>
      <c r="I70" s="389"/>
      <c r="J70" s="389"/>
      <c r="K70" s="258"/>
    </row>
    <row r="71" spans="2:1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pans="2:11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pans="2:11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pans="2:11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pans="2:11" s="1" customFormat="1" ht="45" customHeight="1">
      <c r="B75" s="274"/>
      <c r="C75" s="393" t="s">
        <v>3476</v>
      </c>
      <c r="D75" s="393"/>
      <c r="E75" s="393"/>
      <c r="F75" s="393"/>
      <c r="G75" s="393"/>
      <c r="H75" s="393"/>
      <c r="I75" s="393"/>
      <c r="J75" s="393"/>
      <c r="K75" s="275"/>
    </row>
    <row r="76" spans="2:11" s="1" customFormat="1" ht="17.25" customHeight="1">
      <c r="B76" s="274"/>
      <c r="C76" s="276" t="s">
        <v>3477</v>
      </c>
      <c r="D76" s="276"/>
      <c r="E76" s="276"/>
      <c r="F76" s="276" t="s">
        <v>3478</v>
      </c>
      <c r="G76" s="277"/>
      <c r="H76" s="276" t="s">
        <v>58</v>
      </c>
      <c r="I76" s="276" t="s">
        <v>61</v>
      </c>
      <c r="J76" s="276" t="s">
        <v>3479</v>
      </c>
      <c r="K76" s="275"/>
    </row>
    <row r="77" spans="2:11" s="1" customFormat="1" ht="17.25" customHeight="1">
      <c r="B77" s="274"/>
      <c r="C77" s="278" t="s">
        <v>3480</v>
      </c>
      <c r="D77" s="278"/>
      <c r="E77" s="278"/>
      <c r="F77" s="279" t="s">
        <v>3481</v>
      </c>
      <c r="G77" s="280"/>
      <c r="H77" s="278"/>
      <c r="I77" s="278"/>
      <c r="J77" s="278" t="s">
        <v>3482</v>
      </c>
      <c r="K77" s="275"/>
    </row>
    <row r="78" spans="2:11" s="1" customFormat="1" ht="5.25" customHeight="1">
      <c r="B78" s="274"/>
      <c r="C78" s="281"/>
      <c r="D78" s="281"/>
      <c r="E78" s="281"/>
      <c r="F78" s="281"/>
      <c r="G78" s="282"/>
      <c r="H78" s="281"/>
      <c r="I78" s="281"/>
      <c r="J78" s="281"/>
      <c r="K78" s="275"/>
    </row>
    <row r="79" spans="2:11" s="1" customFormat="1" ht="15" customHeight="1">
      <c r="B79" s="274"/>
      <c r="C79" s="263" t="s">
        <v>57</v>
      </c>
      <c r="D79" s="283"/>
      <c r="E79" s="283"/>
      <c r="F79" s="284" t="s">
        <v>3483</v>
      </c>
      <c r="G79" s="285"/>
      <c r="H79" s="263" t="s">
        <v>3484</v>
      </c>
      <c r="I79" s="263" t="s">
        <v>3485</v>
      </c>
      <c r="J79" s="263">
        <v>20</v>
      </c>
      <c r="K79" s="275"/>
    </row>
    <row r="80" spans="2:11" s="1" customFormat="1" ht="15" customHeight="1">
      <c r="B80" s="274"/>
      <c r="C80" s="263" t="s">
        <v>3486</v>
      </c>
      <c r="D80" s="263"/>
      <c r="E80" s="263"/>
      <c r="F80" s="284" t="s">
        <v>3483</v>
      </c>
      <c r="G80" s="285"/>
      <c r="H80" s="263" t="s">
        <v>3487</v>
      </c>
      <c r="I80" s="263" t="s">
        <v>3485</v>
      </c>
      <c r="J80" s="263">
        <v>120</v>
      </c>
      <c r="K80" s="275"/>
    </row>
    <row r="81" spans="2:11" s="1" customFormat="1" ht="15" customHeight="1">
      <c r="B81" s="286"/>
      <c r="C81" s="263" t="s">
        <v>3488</v>
      </c>
      <c r="D81" s="263"/>
      <c r="E81" s="263"/>
      <c r="F81" s="284" t="s">
        <v>3489</v>
      </c>
      <c r="G81" s="285"/>
      <c r="H81" s="263" t="s">
        <v>3490</v>
      </c>
      <c r="I81" s="263" t="s">
        <v>3485</v>
      </c>
      <c r="J81" s="263">
        <v>50</v>
      </c>
      <c r="K81" s="275"/>
    </row>
    <row r="82" spans="2:11" s="1" customFormat="1" ht="15" customHeight="1">
      <c r="B82" s="286"/>
      <c r="C82" s="263" t="s">
        <v>3491</v>
      </c>
      <c r="D82" s="263"/>
      <c r="E82" s="263"/>
      <c r="F82" s="284" t="s">
        <v>3483</v>
      </c>
      <c r="G82" s="285"/>
      <c r="H82" s="263" t="s">
        <v>3492</v>
      </c>
      <c r="I82" s="263" t="s">
        <v>3493</v>
      </c>
      <c r="J82" s="263"/>
      <c r="K82" s="275"/>
    </row>
    <row r="83" spans="2:11" s="1" customFormat="1" ht="15" customHeight="1">
      <c r="B83" s="286"/>
      <c r="C83" s="287" t="s">
        <v>3494</v>
      </c>
      <c r="D83" s="287"/>
      <c r="E83" s="287"/>
      <c r="F83" s="288" t="s">
        <v>3489</v>
      </c>
      <c r="G83" s="287"/>
      <c r="H83" s="287" t="s">
        <v>3495</v>
      </c>
      <c r="I83" s="287" t="s">
        <v>3485</v>
      </c>
      <c r="J83" s="287">
        <v>15</v>
      </c>
      <c r="K83" s="275"/>
    </row>
    <row r="84" spans="2:11" s="1" customFormat="1" ht="15" customHeight="1">
      <c r="B84" s="286"/>
      <c r="C84" s="287" t="s">
        <v>3496</v>
      </c>
      <c r="D84" s="287"/>
      <c r="E84" s="287"/>
      <c r="F84" s="288" t="s">
        <v>3489</v>
      </c>
      <c r="G84" s="287"/>
      <c r="H84" s="287" t="s">
        <v>3497</v>
      </c>
      <c r="I84" s="287" t="s">
        <v>3485</v>
      </c>
      <c r="J84" s="287">
        <v>15</v>
      </c>
      <c r="K84" s="275"/>
    </row>
    <row r="85" spans="2:11" s="1" customFormat="1" ht="15" customHeight="1">
      <c r="B85" s="286"/>
      <c r="C85" s="287" t="s">
        <v>3498</v>
      </c>
      <c r="D85" s="287"/>
      <c r="E85" s="287"/>
      <c r="F85" s="288" t="s">
        <v>3489</v>
      </c>
      <c r="G85" s="287"/>
      <c r="H85" s="287" t="s">
        <v>3499</v>
      </c>
      <c r="I85" s="287" t="s">
        <v>3485</v>
      </c>
      <c r="J85" s="287">
        <v>20</v>
      </c>
      <c r="K85" s="275"/>
    </row>
    <row r="86" spans="2:11" s="1" customFormat="1" ht="15" customHeight="1">
      <c r="B86" s="286"/>
      <c r="C86" s="287" t="s">
        <v>3500</v>
      </c>
      <c r="D86" s="287"/>
      <c r="E86" s="287"/>
      <c r="F86" s="288" t="s">
        <v>3489</v>
      </c>
      <c r="G86" s="287"/>
      <c r="H86" s="287" t="s">
        <v>3501</v>
      </c>
      <c r="I86" s="287" t="s">
        <v>3485</v>
      </c>
      <c r="J86" s="287">
        <v>20</v>
      </c>
      <c r="K86" s="275"/>
    </row>
    <row r="87" spans="2:11" s="1" customFormat="1" ht="15" customHeight="1">
      <c r="B87" s="286"/>
      <c r="C87" s="263" t="s">
        <v>3502</v>
      </c>
      <c r="D87" s="263"/>
      <c r="E87" s="263"/>
      <c r="F87" s="284" t="s">
        <v>3489</v>
      </c>
      <c r="G87" s="285"/>
      <c r="H87" s="263" t="s">
        <v>3503</v>
      </c>
      <c r="I87" s="263" t="s">
        <v>3485</v>
      </c>
      <c r="J87" s="263">
        <v>50</v>
      </c>
      <c r="K87" s="275"/>
    </row>
    <row r="88" spans="2:11" s="1" customFormat="1" ht="15" customHeight="1">
      <c r="B88" s="286"/>
      <c r="C88" s="263" t="s">
        <v>3504</v>
      </c>
      <c r="D88" s="263"/>
      <c r="E88" s="263"/>
      <c r="F88" s="284" t="s">
        <v>3489</v>
      </c>
      <c r="G88" s="285"/>
      <c r="H88" s="263" t="s">
        <v>3505</v>
      </c>
      <c r="I88" s="263" t="s">
        <v>3485</v>
      </c>
      <c r="J88" s="263">
        <v>20</v>
      </c>
      <c r="K88" s="275"/>
    </row>
    <row r="89" spans="2:11" s="1" customFormat="1" ht="15" customHeight="1">
      <c r="B89" s="286"/>
      <c r="C89" s="263" t="s">
        <v>3506</v>
      </c>
      <c r="D89" s="263"/>
      <c r="E89" s="263"/>
      <c r="F89" s="284" t="s">
        <v>3489</v>
      </c>
      <c r="G89" s="285"/>
      <c r="H89" s="263" t="s">
        <v>3507</v>
      </c>
      <c r="I89" s="263" t="s">
        <v>3485</v>
      </c>
      <c r="J89" s="263">
        <v>20</v>
      </c>
      <c r="K89" s="275"/>
    </row>
    <row r="90" spans="2:11" s="1" customFormat="1" ht="15" customHeight="1">
      <c r="B90" s="286"/>
      <c r="C90" s="263" t="s">
        <v>3508</v>
      </c>
      <c r="D90" s="263"/>
      <c r="E90" s="263"/>
      <c r="F90" s="284" t="s">
        <v>3489</v>
      </c>
      <c r="G90" s="285"/>
      <c r="H90" s="263" t="s">
        <v>3509</v>
      </c>
      <c r="I90" s="263" t="s">
        <v>3485</v>
      </c>
      <c r="J90" s="263">
        <v>50</v>
      </c>
      <c r="K90" s="275"/>
    </row>
    <row r="91" spans="2:11" s="1" customFormat="1" ht="15" customHeight="1">
      <c r="B91" s="286"/>
      <c r="C91" s="263" t="s">
        <v>3510</v>
      </c>
      <c r="D91" s="263"/>
      <c r="E91" s="263"/>
      <c r="F91" s="284" t="s">
        <v>3489</v>
      </c>
      <c r="G91" s="285"/>
      <c r="H91" s="263" t="s">
        <v>3510</v>
      </c>
      <c r="I91" s="263" t="s">
        <v>3485</v>
      </c>
      <c r="J91" s="263">
        <v>50</v>
      </c>
      <c r="K91" s="275"/>
    </row>
    <row r="92" spans="2:11" s="1" customFormat="1" ht="15" customHeight="1">
      <c r="B92" s="286"/>
      <c r="C92" s="263" t="s">
        <v>3511</v>
      </c>
      <c r="D92" s="263"/>
      <c r="E92" s="263"/>
      <c r="F92" s="284" t="s">
        <v>3489</v>
      </c>
      <c r="G92" s="285"/>
      <c r="H92" s="263" t="s">
        <v>3512</v>
      </c>
      <c r="I92" s="263" t="s">
        <v>3485</v>
      </c>
      <c r="J92" s="263">
        <v>255</v>
      </c>
      <c r="K92" s="275"/>
    </row>
    <row r="93" spans="2:11" s="1" customFormat="1" ht="15" customHeight="1">
      <c r="B93" s="286"/>
      <c r="C93" s="263" t="s">
        <v>3513</v>
      </c>
      <c r="D93" s="263"/>
      <c r="E93" s="263"/>
      <c r="F93" s="284" t="s">
        <v>3483</v>
      </c>
      <c r="G93" s="285"/>
      <c r="H93" s="263" t="s">
        <v>3514</v>
      </c>
      <c r="I93" s="263" t="s">
        <v>3515</v>
      </c>
      <c r="J93" s="263"/>
      <c r="K93" s="275"/>
    </row>
    <row r="94" spans="2:11" s="1" customFormat="1" ht="15" customHeight="1">
      <c r="B94" s="286"/>
      <c r="C94" s="263" t="s">
        <v>3516</v>
      </c>
      <c r="D94" s="263"/>
      <c r="E94" s="263"/>
      <c r="F94" s="284" t="s">
        <v>3483</v>
      </c>
      <c r="G94" s="285"/>
      <c r="H94" s="263" t="s">
        <v>3517</v>
      </c>
      <c r="I94" s="263" t="s">
        <v>3518</v>
      </c>
      <c r="J94" s="263"/>
      <c r="K94" s="275"/>
    </row>
    <row r="95" spans="2:11" s="1" customFormat="1" ht="15" customHeight="1">
      <c r="B95" s="286"/>
      <c r="C95" s="263" t="s">
        <v>3519</v>
      </c>
      <c r="D95" s="263"/>
      <c r="E95" s="263"/>
      <c r="F95" s="284" t="s">
        <v>3483</v>
      </c>
      <c r="G95" s="285"/>
      <c r="H95" s="263" t="s">
        <v>3519</v>
      </c>
      <c r="I95" s="263" t="s">
        <v>3518</v>
      </c>
      <c r="J95" s="263"/>
      <c r="K95" s="275"/>
    </row>
    <row r="96" spans="2:11" s="1" customFormat="1" ht="15" customHeight="1">
      <c r="B96" s="286"/>
      <c r="C96" s="263" t="s">
        <v>42</v>
      </c>
      <c r="D96" s="263"/>
      <c r="E96" s="263"/>
      <c r="F96" s="284" t="s">
        <v>3483</v>
      </c>
      <c r="G96" s="285"/>
      <c r="H96" s="263" t="s">
        <v>3520</v>
      </c>
      <c r="I96" s="263" t="s">
        <v>3518</v>
      </c>
      <c r="J96" s="263"/>
      <c r="K96" s="275"/>
    </row>
    <row r="97" spans="2:11" s="1" customFormat="1" ht="15" customHeight="1">
      <c r="B97" s="286"/>
      <c r="C97" s="263" t="s">
        <v>52</v>
      </c>
      <c r="D97" s="263"/>
      <c r="E97" s="263"/>
      <c r="F97" s="284" t="s">
        <v>3483</v>
      </c>
      <c r="G97" s="285"/>
      <c r="H97" s="263" t="s">
        <v>3521</v>
      </c>
      <c r="I97" s="263" t="s">
        <v>3518</v>
      </c>
      <c r="J97" s="263"/>
      <c r="K97" s="275"/>
    </row>
    <row r="98" spans="2:11" s="1" customFormat="1" ht="15" customHeight="1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pans="2:11" s="1" customFormat="1" ht="18.7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pans="2:11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pans="2:1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pans="2:11" s="1" customFormat="1" ht="45" customHeight="1">
      <c r="B102" s="274"/>
      <c r="C102" s="393" t="s">
        <v>3522</v>
      </c>
      <c r="D102" s="393"/>
      <c r="E102" s="393"/>
      <c r="F102" s="393"/>
      <c r="G102" s="393"/>
      <c r="H102" s="393"/>
      <c r="I102" s="393"/>
      <c r="J102" s="393"/>
      <c r="K102" s="275"/>
    </row>
    <row r="103" spans="2:11" s="1" customFormat="1" ht="17.25" customHeight="1">
      <c r="B103" s="274"/>
      <c r="C103" s="276" t="s">
        <v>3477</v>
      </c>
      <c r="D103" s="276"/>
      <c r="E103" s="276"/>
      <c r="F103" s="276" t="s">
        <v>3478</v>
      </c>
      <c r="G103" s="277"/>
      <c r="H103" s="276" t="s">
        <v>58</v>
      </c>
      <c r="I103" s="276" t="s">
        <v>61</v>
      </c>
      <c r="J103" s="276" t="s">
        <v>3479</v>
      </c>
      <c r="K103" s="275"/>
    </row>
    <row r="104" spans="2:11" s="1" customFormat="1" ht="17.25" customHeight="1">
      <c r="B104" s="274"/>
      <c r="C104" s="278" t="s">
        <v>3480</v>
      </c>
      <c r="D104" s="278"/>
      <c r="E104" s="278"/>
      <c r="F104" s="279" t="s">
        <v>3481</v>
      </c>
      <c r="G104" s="280"/>
      <c r="H104" s="278"/>
      <c r="I104" s="278"/>
      <c r="J104" s="278" t="s">
        <v>3482</v>
      </c>
      <c r="K104" s="275"/>
    </row>
    <row r="105" spans="2:11" s="1" customFormat="1" ht="5.25" customHeight="1">
      <c r="B105" s="274"/>
      <c r="C105" s="276"/>
      <c r="D105" s="276"/>
      <c r="E105" s="276"/>
      <c r="F105" s="276"/>
      <c r="G105" s="294"/>
      <c r="H105" s="276"/>
      <c r="I105" s="276"/>
      <c r="J105" s="276"/>
      <c r="K105" s="275"/>
    </row>
    <row r="106" spans="2:11" s="1" customFormat="1" ht="15" customHeight="1">
      <c r="B106" s="274"/>
      <c r="C106" s="263" t="s">
        <v>57</v>
      </c>
      <c r="D106" s="283"/>
      <c r="E106" s="283"/>
      <c r="F106" s="284" t="s">
        <v>3483</v>
      </c>
      <c r="G106" s="263"/>
      <c r="H106" s="263" t="s">
        <v>3523</v>
      </c>
      <c r="I106" s="263" t="s">
        <v>3485</v>
      </c>
      <c r="J106" s="263">
        <v>20</v>
      </c>
      <c r="K106" s="275"/>
    </row>
    <row r="107" spans="2:11" s="1" customFormat="1" ht="15" customHeight="1">
      <c r="B107" s="274"/>
      <c r="C107" s="263" t="s">
        <v>3486</v>
      </c>
      <c r="D107" s="263"/>
      <c r="E107" s="263"/>
      <c r="F107" s="284" t="s">
        <v>3483</v>
      </c>
      <c r="G107" s="263"/>
      <c r="H107" s="263" t="s">
        <v>3523</v>
      </c>
      <c r="I107" s="263" t="s">
        <v>3485</v>
      </c>
      <c r="J107" s="263">
        <v>120</v>
      </c>
      <c r="K107" s="275"/>
    </row>
    <row r="108" spans="2:11" s="1" customFormat="1" ht="15" customHeight="1">
      <c r="B108" s="286"/>
      <c r="C108" s="263" t="s">
        <v>3488</v>
      </c>
      <c r="D108" s="263"/>
      <c r="E108" s="263"/>
      <c r="F108" s="284" t="s">
        <v>3489</v>
      </c>
      <c r="G108" s="263"/>
      <c r="H108" s="263" t="s">
        <v>3523</v>
      </c>
      <c r="I108" s="263" t="s">
        <v>3485</v>
      </c>
      <c r="J108" s="263">
        <v>50</v>
      </c>
      <c r="K108" s="275"/>
    </row>
    <row r="109" spans="2:11" s="1" customFormat="1" ht="15" customHeight="1">
      <c r="B109" s="286"/>
      <c r="C109" s="263" t="s">
        <v>3491</v>
      </c>
      <c r="D109" s="263"/>
      <c r="E109" s="263"/>
      <c r="F109" s="284" t="s">
        <v>3483</v>
      </c>
      <c r="G109" s="263"/>
      <c r="H109" s="263" t="s">
        <v>3523</v>
      </c>
      <c r="I109" s="263" t="s">
        <v>3493</v>
      </c>
      <c r="J109" s="263"/>
      <c r="K109" s="275"/>
    </row>
    <row r="110" spans="2:11" s="1" customFormat="1" ht="15" customHeight="1">
      <c r="B110" s="286"/>
      <c r="C110" s="263" t="s">
        <v>3502</v>
      </c>
      <c r="D110" s="263"/>
      <c r="E110" s="263"/>
      <c r="F110" s="284" t="s">
        <v>3489</v>
      </c>
      <c r="G110" s="263"/>
      <c r="H110" s="263" t="s">
        <v>3523</v>
      </c>
      <c r="I110" s="263" t="s">
        <v>3485</v>
      </c>
      <c r="J110" s="263">
        <v>50</v>
      </c>
      <c r="K110" s="275"/>
    </row>
    <row r="111" spans="2:11" s="1" customFormat="1" ht="15" customHeight="1">
      <c r="B111" s="286"/>
      <c r="C111" s="263" t="s">
        <v>3510</v>
      </c>
      <c r="D111" s="263"/>
      <c r="E111" s="263"/>
      <c r="F111" s="284" t="s">
        <v>3489</v>
      </c>
      <c r="G111" s="263"/>
      <c r="H111" s="263" t="s">
        <v>3523</v>
      </c>
      <c r="I111" s="263" t="s">
        <v>3485</v>
      </c>
      <c r="J111" s="263">
        <v>50</v>
      </c>
      <c r="K111" s="275"/>
    </row>
    <row r="112" spans="2:11" s="1" customFormat="1" ht="15" customHeight="1">
      <c r="B112" s="286"/>
      <c r="C112" s="263" t="s">
        <v>3508</v>
      </c>
      <c r="D112" s="263"/>
      <c r="E112" s="263"/>
      <c r="F112" s="284" t="s">
        <v>3489</v>
      </c>
      <c r="G112" s="263"/>
      <c r="H112" s="263" t="s">
        <v>3523</v>
      </c>
      <c r="I112" s="263" t="s">
        <v>3485</v>
      </c>
      <c r="J112" s="263">
        <v>50</v>
      </c>
      <c r="K112" s="275"/>
    </row>
    <row r="113" spans="2:11" s="1" customFormat="1" ht="15" customHeight="1">
      <c r="B113" s="286"/>
      <c r="C113" s="263" t="s">
        <v>57</v>
      </c>
      <c r="D113" s="263"/>
      <c r="E113" s="263"/>
      <c r="F113" s="284" t="s">
        <v>3483</v>
      </c>
      <c r="G113" s="263"/>
      <c r="H113" s="263" t="s">
        <v>3524</v>
      </c>
      <c r="I113" s="263" t="s">
        <v>3485</v>
      </c>
      <c r="J113" s="263">
        <v>20</v>
      </c>
      <c r="K113" s="275"/>
    </row>
    <row r="114" spans="2:11" s="1" customFormat="1" ht="15" customHeight="1">
      <c r="B114" s="286"/>
      <c r="C114" s="263" t="s">
        <v>3525</v>
      </c>
      <c r="D114" s="263"/>
      <c r="E114" s="263"/>
      <c r="F114" s="284" t="s">
        <v>3483</v>
      </c>
      <c r="G114" s="263"/>
      <c r="H114" s="263" t="s">
        <v>3526</v>
      </c>
      <c r="I114" s="263" t="s">
        <v>3485</v>
      </c>
      <c r="J114" s="263">
        <v>120</v>
      </c>
      <c r="K114" s="275"/>
    </row>
    <row r="115" spans="2:11" s="1" customFormat="1" ht="15" customHeight="1">
      <c r="B115" s="286"/>
      <c r="C115" s="263" t="s">
        <v>42</v>
      </c>
      <c r="D115" s="263"/>
      <c r="E115" s="263"/>
      <c r="F115" s="284" t="s">
        <v>3483</v>
      </c>
      <c r="G115" s="263"/>
      <c r="H115" s="263" t="s">
        <v>3527</v>
      </c>
      <c r="I115" s="263" t="s">
        <v>3518</v>
      </c>
      <c r="J115" s="263"/>
      <c r="K115" s="275"/>
    </row>
    <row r="116" spans="2:11" s="1" customFormat="1" ht="15" customHeight="1">
      <c r="B116" s="286"/>
      <c r="C116" s="263" t="s">
        <v>52</v>
      </c>
      <c r="D116" s="263"/>
      <c r="E116" s="263"/>
      <c r="F116" s="284" t="s">
        <v>3483</v>
      </c>
      <c r="G116" s="263"/>
      <c r="H116" s="263" t="s">
        <v>3528</v>
      </c>
      <c r="I116" s="263" t="s">
        <v>3518</v>
      </c>
      <c r="J116" s="263"/>
      <c r="K116" s="275"/>
    </row>
    <row r="117" spans="2:11" s="1" customFormat="1" ht="15" customHeight="1">
      <c r="B117" s="286"/>
      <c r="C117" s="263" t="s">
        <v>61</v>
      </c>
      <c r="D117" s="263"/>
      <c r="E117" s="263"/>
      <c r="F117" s="284" t="s">
        <v>3483</v>
      </c>
      <c r="G117" s="263"/>
      <c r="H117" s="263" t="s">
        <v>3529</v>
      </c>
      <c r="I117" s="263" t="s">
        <v>3530</v>
      </c>
      <c r="J117" s="263"/>
      <c r="K117" s="275"/>
    </row>
    <row r="118" spans="2:11" s="1" customFormat="1" ht="15" customHeight="1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pans="2:11" s="1" customFormat="1" ht="18.75" customHeight="1">
      <c r="B119" s="296"/>
      <c r="C119" s="297"/>
      <c r="D119" s="297"/>
      <c r="E119" s="297"/>
      <c r="F119" s="298"/>
      <c r="G119" s="297"/>
      <c r="H119" s="297"/>
      <c r="I119" s="297"/>
      <c r="J119" s="297"/>
      <c r="K119" s="296"/>
    </row>
    <row r="120" spans="2:11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pans="2:1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pans="2:11" s="1" customFormat="1" ht="45" customHeight="1">
      <c r="B122" s="302"/>
      <c r="C122" s="391" t="s">
        <v>3531</v>
      </c>
      <c r="D122" s="391"/>
      <c r="E122" s="391"/>
      <c r="F122" s="391"/>
      <c r="G122" s="391"/>
      <c r="H122" s="391"/>
      <c r="I122" s="391"/>
      <c r="J122" s="391"/>
      <c r="K122" s="303"/>
    </row>
    <row r="123" spans="2:11" s="1" customFormat="1" ht="17.25" customHeight="1">
      <c r="B123" s="304"/>
      <c r="C123" s="276" t="s">
        <v>3477</v>
      </c>
      <c r="D123" s="276"/>
      <c r="E123" s="276"/>
      <c r="F123" s="276" t="s">
        <v>3478</v>
      </c>
      <c r="G123" s="277"/>
      <c r="H123" s="276" t="s">
        <v>58</v>
      </c>
      <c r="I123" s="276" t="s">
        <v>61</v>
      </c>
      <c r="J123" s="276" t="s">
        <v>3479</v>
      </c>
      <c r="K123" s="305"/>
    </row>
    <row r="124" spans="2:11" s="1" customFormat="1" ht="17.25" customHeight="1">
      <c r="B124" s="304"/>
      <c r="C124" s="278" t="s">
        <v>3480</v>
      </c>
      <c r="D124" s="278"/>
      <c r="E124" s="278"/>
      <c r="F124" s="279" t="s">
        <v>3481</v>
      </c>
      <c r="G124" s="280"/>
      <c r="H124" s="278"/>
      <c r="I124" s="278"/>
      <c r="J124" s="278" t="s">
        <v>3482</v>
      </c>
      <c r="K124" s="305"/>
    </row>
    <row r="125" spans="2:11" s="1" customFormat="1" ht="5.25" customHeight="1">
      <c r="B125" s="306"/>
      <c r="C125" s="281"/>
      <c r="D125" s="281"/>
      <c r="E125" s="281"/>
      <c r="F125" s="281"/>
      <c r="G125" s="307"/>
      <c r="H125" s="281"/>
      <c r="I125" s="281"/>
      <c r="J125" s="281"/>
      <c r="K125" s="308"/>
    </row>
    <row r="126" spans="2:11" s="1" customFormat="1" ht="15" customHeight="1">
      <c r="B126" s="306"/>
      <c r="C126" s="263" t="s">
        <v>3486</v>
      </c>
      <c r="D126" s="283"/>
      <c r="E126" s="283"/>
      <c r="F126" s="284" t="s">
        <v>3483</v>
      </c>
      <c r="G126" s="263"/>
      <c r="H126" s="263" t="s">
        <v>3523</v>
      </c>
      <c r="I126" s="263" t="s">
        <v>3485</v>
      </c>
      <c r="J126" s="263">
        <v>120</v>
      </c>
      <c r="K126" s="309"/>
    </row>
    <row r="127" spans="2:11" s="1" customFormat="1" ht="15" customHeight="1">
      <c r="B127" s="306"/>
      <c r="C127" s="263" t="s">
        <v>3532</v>
      </c>
      <c r="D127" s="263"/>
      <c r="E127" s="263"/>
      <c r="F127" s="284" t="s">
        <v>3483</v>
      </c>
      <c r="G127" s="263"/>
      <c r="H127" s="263" t="s">
        <v>3533</v>
      </c>
      <c r="I127" s="263" t="s">
        <v>3485</v>
      </c>
      <c r="J127" s="263" t="s">
        <v>3534</v>
      </c>
      <c r="K127" s="309"/>
    </row>
    <row r="128" spans="2:11" s="1" customFormat="1" ht="15" customHeight="1">
      <c r="B128" s="306"/>
      <c r="C128" s="263" t="s">
        <v>3431</v>
      </c>
      <c r="D128" s="263"/>
      <c r="E128" s="263"/>
      <c r="F128" s="284" t="s">
        <v>3483</v>
      </c>
      <c r="G128" s="263"/>
      <c r="H128" s="263" t="s">
        <v>3535</v>
      </c>
      <c r="I128" s="263" t="s">
        <v>3485</v>
      </c>
      <c r="J128" s="263" t="s">
        <v>3534</v>
      </c>
      <c r="K128" s="309"/>
    </row>
    <row r="129" spans="2:11" s="1" customFormat="1" ht="15" customHeight="1">
      <c r="B129" s="306"/>
      <c r="C129" s="263" t="s">
        <v>3494</v>
      </c>
      <c r="D129" s="263"/>
      <c r="E129" s="263"/>
      <c r="F129" s="284" t="s">
        <v>3489</v>
      </c>
      <c r="G129" s="263"/>
      <c r="H129" s="263" t="s">
        <v>3495</v>
      </c>
      <c r="I129" s="263" t="s">
        <v>3485</v>
      </c>
      <c r="J129" s="263">
        <v>15</v>
      </c>
      <c r="K129" s="309"/>
    </row>
    <row r="130" spans="2:11" s="1" customFormat="1" ht="15" customHeight="1">
      <c r="B130" s="306"/>
      <c r="C130" s="287" t="s">
        <v>3496</v>
      </c>
      <c r="D130" s="287"/>
      <c r="E130" s="287"/>
      <c r="F130" s="288" t="s">
        <v>3489</v>
      </c>
      <c r="G130" s="287"/>
      <c r="H130" s="287" t="s">
        <v>3497</v>
      </c>
      <c r="I130" s="287" t="s">
        <v>3485</v>
      </c>
      <c r="J130" s="287">
        <v>15</v>
      </c>
      <c r="K130" s="309"/>
    </row>
    <row r="131" spans="2:11" s="1" customFormat="1" ht="15" customHeight="1">
      <c r="B131" s="306"/>
      <c r="C131" s="287" t="s">
        <v>3498</v>
      </c>
      <c r="D131" s="287"/>
      <c r="E131" s="287"/>
      <c r="F131" s="288" t="s">
        <v>3489</v>
      </c>
      <c r="G131" s="287"/>
      <c r="H131" s="287" t="s">
        <v>3499</v>
      </c>
      <c r="I131" s="287" t="s">
        <v>3485</v>
      </c>
      <c r="J131" s="287">
        <v>20</v>
      </c>
      <c r="K131" s="309"/>
    </row>
    <row r="132" spans="2:11" s="1" customFormat="1" ht="15" customHeight="1">
      <c r="B132" s="306"/>
      <c r="C132" s="287" t="s">
        <v>3500</v>
      </c>
      <c r="D132" s="287"/>
      <c r="E132" s="287"/>
      <c r="F132" s="288" t="s">
        <v>3489</v>
      </c>
      <c r="G132" s="287"/>
      <c r="H132" s="287" t="s">
        <v>3501</v>
      </c>
      <c r="I132" s="287" t="s">
        <v>3485</v>
      </c>
      <c r="J132" s="287">
        <v>20</v>
      </c>
      <c r="K132" s="309"/>
    </row>
    <row r="133" spans="2:11" s="1" customFormat="1" ht="15" customHeight="1">
      <c r="B133" s="306"/>
      <c r="C133" s="263" t="s">
        <v>3488</v>
      </c>
      <c r="D133" s="263"/>
      <c r="E133" s="263"/>
      <c r="F133" s="284" t="s">
        <v>3489</v>
      </c>
      <c r="G133" s="263"/>
      <c r="H133" s="263" t="s">
        <v>3523</v>
      </c>
      <c r="I133" s="263" t="s">
        <v>3485</v>
      </c>
      <c r="J133" s="263">
        <v>50</v>
      </c>
      <c r="K133" s="309"/>
    </row>
    <row r="134" spans="2:11" s="1" customFormat="1" ht="15" customHeight="1">
      <c r="B134" s="306"/>
      <c r="C134" s="263" t="s">
        <v>3502</v>
      </c>
      <c r="D134" s="263"/>
      <c r="E134" s="263"/>
      <c r="F134" s="284" t="s">
        <v>3489</v>
      </c>
      <c r="G134" s="263"/>
      <c r="H134" s="263" t="s">
        <v>3523</v>
      </c>
      <c r="I134" s="263" t="s">
        <v>3485</v>
      </c>
      <c r="J134" s="263">
        <v>50</v>
      </c>
      <c r="K134" s="309"/>
    </row>
    <row r="135" spans="2:11" s="1" customFormat="1" ht="15" customHeight="1">
      <c r="B135" s="306"/>
      <c r="C135" s="263" t="s">
        <v>3508</v>
      </c>
      <c r="D135" s="263"/>
      <c r="E135" s="263"/>
      <c r="F135" s="284" t="s">
        <v>3489</v>
      </c>
      <c r="G135" s="263"/>
      <c r="H135" s="263" t="s">
        <v>3523</v>
      </c>
      <c r="I135" s="263" t="s">
        <v>3485</v>
      </c>
      <c r="J135" s="263">
        <v>50</v>
      </c>
      <c r="K135" s="309"/>
    </row>
    <row r="136" spans="2:11" s="1" customFormat="1" ht="15" customHeight="1">
      <c r="B136" s="306"/>
      <c r="C136" s="263" t="s">
        <v>3510</v>
      </c>
      <c r="D136" s="263"/>
      <c r="E136" s="263"/>
      <c r="F136" s="284" t="s">
        <v>3489</v>
      </c>
      <c r="G136" s="263"/>
      <c r="H136" s="263" t="s">
        <v>3523</v>
      </c>
      <c r="I136" s="263" t="s">
        <v>3485</v>
      </c>
      <c r="J136" s="263">
        <v>50</v>
      </c>
      <c r="K136" s="309"/>
    </row>
    <row r="137" spans="2:11" s="1" customFormat="1" ht="15" customHeight="1">
      <c r="B137" s="306"/>
      <c r="C137" s="263" t="s">
        <v>3511</v>
      </c>
      <c r="D137" s="263"/>
      <c r="E137" s="263"/>
      <c r="F137" s="284" t="s">
        <v>3489</v>
      </c>
      <c r="G137" s="263"/>
      <c r="H137" s="263" t="s">
        <v>3536</v>
      </c>
      <c r="I137" s="263" t="s">
        <v>3485</v>
      </c>
      <c r="J137" s="263">
        <v>255</v>
      </c>
      <c r="K137" s="309"/>
    </row>
    <row r="138" spans="2:11" s="1" customFormat="1" ht="15" customHeight="1">
      <c r="B138" s="306"/>
      <c r="C138" s="263" t="s">
        <v>3513</v>
      </c>
      <c r="D138" s="263"/>
      <c r="E138" s="263"/>
      <c r="F138" s="284" t="s">
        <v>3483</v>
      </c>
      <c r="G138" s="263"/>
      <c r="H138" s="263" t="s">
        <v>3537</v>
      </c>
      <c r="I138" s="263" t="s">
        <v>3515</v>
      </c>
      <c r="J138" s="263"/>
      <c r="K138" s="309"/>
    </row>
    <row r="139" spans="2:11" s="1" customFormat="1" ht="15" customHeight="1">
      <c r="B139" s="306"/>
      <c r="C139" s="263" t="s">
        <v>3516</v>
      </c>
      <c r="D139" s="263"/>
      <c r="E139" s="263"/>
      <c r="F139" s="284" t="s">
        <v>3483</v>
      </c>
      <c r="G139" s="263"/>
      <c r="H139" s="263" t="s">
        <v>3538</v>
      </c>
      <c r="I139" s="263" t="s">
        <v>3518</v>
      </c>
      <c r="J139" s="263"/>
      <c r="K139" s="309"/>
    </row>
    <row r="140" spans="2:11" s="1" customFormat="1" ht="15" customHeight="1">
      <c r="B140" s="306"/>
      <c r="C140" s="263" t="s">
        <v>3519</v>
      </c>
      <c r="D140" s="263"/>
      <c r="E140" s="263"/>
      <c r="F140" s="284" t="s">
        <v>3483</v>
      </c>
      <c r="G140" s="263"/>
      <c r="H140" s="263" t="s">
        <v>3519</v>
      </c>
      <c r="I140" s="263" t="s">
        <v>3518</v>
      </c>
      <c r="J140" s="263"/>
      <c r="K140" s="309"/>
    </row>
    <row r="141" spans="2:11" s="1" customFormat="1" ht="15" customHeight="1">
      <c r="B141" s="306"/>
      <c r="C141" s="263" t="s">
        <v>42</v>
      </c>
      <c r="D141" s="263"/>
      <c r="E141" s="263"/>
      <c r="F141" s="284" t="s">
        <v>3483</v>
      </c>
      <c r="G141" s="263"/>
      <c r="H141" s="263" t="s">
        <v>3539</v>
      </c>
      <c r="I141" s="263" t="s">
        <v>3518</v>
      </c>
      <c r="J141" s="263"/>
      <c r="K141" s="309"/>
    </row>
    <row r="142" spans="2:11" s="1" customFormat="1" ht="15" customHeight="1">
      <c r="B142" s="306"/>
      <c r="C142" s="263" t="s">
        <v>3540</v>
      </c>
      <c r="D142" s="263"/>
      <c r="E142" s="263"/>
      <c r="F142" s="284" t="s">
        <v>3483</v>
      </c>
      <c r="G142" s="263"/>
      <c r="H142" s="263" t="s">
        <v>3541</v>
      </c>
      <c r="I142" s="263" t="s">
        <v>3518</v>
      </c>
      <c r="J142" s="263"/>
      <c r="K142" s="309"/>
    </row>
    <row r="143" spans="2:11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pans="2:11" s="1" customFormat="1" ht="18.75" customHeight="1">
      <c r="B144" s="297"/>
      <c r="C144" s="297"/>
      <c r="D144" s="297"/>
      <c r="E144" s="297"/>
      <c r="F144" s="298"/>
      <c r="G144" s="297"/>
      <c r="H144" s="297"/>
      <c r="I144" s="297"/>
      <c r="J144" s="297"/>
      <c r="K144" s="297"/>
    </row>
    <row r="145" spans="2:11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pans="2:11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pans="2:11" s="1" customFormat="1" ht="45" customHeight="1">
      <c r="B147" s="274"/>
      <c r="C147" s="393" t="s">
        <v>3542</v>
      </c>
      <c r="D147" s="393"/>
      <c r="E147" s="393"/>
      <c r="F147" s="393"/>
      <c r="G147" s="393"/>
      <c r="H147" s="393"/>
      <c r="I147" s="393"/>
      <c r="J147" s="393"/>
      <c r="K147" s="275"/>
    </row>
    <row r="148" spans="2:11" s="1" customFormat="1" ht="17.25" customHeight="1">
      <c r="B148" s="274"/>
      <c r="C148" s="276" t="s">
        <v>3477</v>
      </c>
      <c r="D148" s="276"/>
      <c r="E148" s="276"/>
      <c r="F148" s="276" t="s">
        <v>3478</v>
      </c>
      <c r="G148" s="277"/>
      <c r="H148" s="276" t="s">
        <v>58</v>
      </c>
      <c r="I148" s="276" t="s">
        <v>61</v>
      </c>
      <c r="J148" s="276" t="s">
        <v>3479</v>
      </c>
      <c r="K148" s="275"/>
    </row>
    <row r="149" spans="2:11" s="1" customFormat="1" ht="17.25" customHeight="1">
      <c r="B149" s="274"/>
      <c r="C149" s="278" t="s">
        <v>3480</v>
      </c>
      <c r="D149" s="278"/>
      <c r="E149" s="278"/>
      <c r="F149" s="279" t="s">
        <v>3481</v>
      </c>
      <c r="G149" s="280"/>
      <c r="H149" s="278"/>
      <c r="I149" s="278"/>
      <c r="J149" s="278" t="s">
        <v>3482</v>
      </c>
      <c r="K149" s="275"/>
    </row>
    <row r="150" spans="2:11" s="1" customFormat="1" ht="5.25" customHeight="1">
      <c r="B150" s="286"/>
      <c r="C150" s="281"/>
      <c r="D150" s="281"/>
      <c r="E150" s="281"/>
      <c r="F150" s="281"/>
      <c r="G150" s="282"/>
      <c r="H150" s="281"/>
      <c r="I150" s="281"/>
      <c r="J150" s="281"/>
      <c r="K150" s="309"/>
    </row>
    <row r="151" spans="2:11" s="1" customFormat="1" ht="15" customHeight="1">
      <c r="B151" s="286"/>
      <c r="C151" s="313" t="s">
        <v>3486</v>
      </c>
      <c r="D151" s="263"/>
      <c r="E151" s="263"/>
      <c r="F151" s="314" t="s">
        <v>3483</v>
      </c>
      <c r="G151" s="263"/>
      <c r="H151" s="313" t="s">
        <v>3523</v>
      </c>
      <c r="I151" s="313" t="s">
        <v>3485</v>
      </c>
      <c r="J151" s="313">
        <v>120</v>
      </c>
      <c r="K151" s="309"/>
    </row>
    <row r="152" spans="2:11" s="1" customFormat="1" ht="15" customHeight="1">
      <c r="B152" s="286"/>
      <c r="C152" s="313" t="s">
        <v>3532</v>
      </c>
      <c r="D152" s="263"/>
      <c r="E152" s="263"/>
      <c r="F152" s="314" t="s">
        <v>3483</v>
      </c>
      <c r="G152" s="263"/>
      <c r="H152" s="313" t="s">
        <v>3543</v>
      </c>
      <c r="I152" s="313" t="s">
        <v>3485</v>
      </c>
      <c r="J152" s="313" t="s">
        <v>3534</v>
      </c>
      <c r="K152" s="309"/>
    </row>
    <row r="153" spans="2:11" s="1" customFormat="1" ht="15" customHeight="1">
      <c r="B153" s="286"/>
      <c r="C153" s="313" t="s">
        <v>3431</v>
      </c>
      <c r="D153" s="263"/>
      <c r="E153" s="263"/>
      <c r="F153" s="314" t="s">
        <v>3483</v>
      </c>
      <c r="G153" s="263"/>
      <c r="H153" s="313" t="s">
        <v>3544</v>
      </c>
      <c r="I153" s="313" t="s">
        <v>3485</v>
      </c>
      <c r="J153" s="313" t="s">
        <v>3534</v>
      </c>
      <c r="K153" s="309"/>
    </row>
    <row r="154" spans="2:11" s="1" customFormat="1" ht="15" customHeight="1">
      <c r="B154" s="286"/>
      <c r="C154" s="313" t="s">
        <v>3488</v>
      </c>
      <c r="D154" s="263"/>
      <c r="E154" s="263"/>
      <c r="F154" s="314" t="s">
        <v>3489</v>
      </c>
      <c r="G154" s="263"/>
      <c r="H154" s="313" t="s">
        <v>3523</v>
      </c>
      <c r="I154" s="313" t="s">
        <v>3485</v>
      </c>
      <c r="J154" s="313">
        <v>50</v>
      </c>
      <c r="K154" s="309"/>
    </row>
    <row r="155" spans="2:11" s="1" customFormat="1" ht="15" customHeight="1">
      <c r="B155" s="286"/>
      <c r="C155" s="313" t="s">
        <v>3491</v>
      </c>
      <c r="D155" s="263"/>
      <c r="E155" s="263"/>
      <c r="F155" s="314" t="s">
        <v>3483</v>
      </c>
      <c r="G155" s="263"/>
      <c r="H155" s="313" t="s">
        <v>3523</v>
      </c>
      <c r="I155" s="313" t="s">
        <v>3493</v>
      </c>
      <c r="J155" s="313"/>
      <c r="K155" s="309"/>
    </row>
    <row r="156" spans="2:11" s="1" customFormat="1" ht="15" customHeight="1">
      <c r="B156" s="286"/>
      <c r="C156" s="313" t="s">
        <v>3502</v>
      </c>
      <c r="D156" s="263"/>
      <c r="E156" s="263"/>
      <c r="F156" s="314" t="s">
        <v>3489</v>
      </c>
      <c r="G156" s="263"/>
      <c r="H156" s="313" t="s">
        <v>3523</v>
      </c>
      <c r="I156" s="313" t="s">
        <v>3485</v>
      </c>
      <c r="J156" s="313">
        <v>50</v>
      </c>
      <c r="K156" s="309"/>
    </row>
    <row r="157" spans="2:11" s="1" customFormat="1" ht="15" customHeight="1">
      <c r="B157" s="286"/>
      <c r="C157" s="313" t="s">
        <v>3510</v>
      </c>
      <c r="D157" s="263"/>
      <c r="E157" s="263"/>
      <c r="F157" s="314" t="s">
        <v>3489</v>
      </c>
      <c r="G157" s="263"/>
      <c r="H157" s="313" t="s">
        <v>3523</v>
      </c>
      <c r="I157" s="313" t="s">
        <v>3485</v>
      </c>
      <c r="J157" s="313">
        <v>50</v>
      </c>
      <c r="K157" s="309"/>
    </row>
    <row r="158" spans="2:11" s="1" customFormat="1" ht="15" customHeight="1">
      <c r="B158" s="286"/>
      <c r="C158" s="313" t="s">
        <v>3508</v>
      </c>
      <c r="D158" s="263"/>
      <c r="E158" s="263"/>
      <c r="F158" s="314" t="s">
        <v>3489</v>
      </c>
      <c r="G158" s="263"/>
      <c r="H158" s="313" t="s">
        <v>3523</v>
      </c>
      <c r="I158" s="313" t="s">
        <v>3485</v>
      </c>
      <c r="J158" s="313">
        <v>50</v>
      </c>
      <c r="K158" s="309"/>
    </row>
    <row r="159" spans="2:11" s="1" customFormat="1" ht="15" customHeight="1">
      <c r="B159" s="286"/>
      <c r="C159" s="313" t="s">
        <v>159</v>
      </c>
      <c r="D159" s="263"/>
      <c r="E159" s="263"/>
      <c r="F159" s="314" t="s">
        <v>3483</v>
      </c>
      <c r="G159" s="263"/>
      <c r="H159" s="313" t="s">
        <v>3545</v>
      </c>
      <c r="I159" s="313" t="s">
        <v>3485</v>
      </c>
      <c r="J159" s="313" t="s">
        <v>3546</v>
      </c>
      <c r="K159" s="309"/>
    </row>
    <row r="160" spans="2:11" s="1" customFormat="1" ht="15" customHeight="1">
      <c r="B160" s="286"/>
      <c r="C160" s="313" t="s">
        <v>3547</v>
      </c>
      <c r="D160" s="263"/>
      <c r="E160" s="263"/>
      <c r="F160" s="314" t="s">
        <v>3483</v>
      </c>
      <c r="G160" s="263"/>
      <c r="H160" s="313" t="s">
        <v>3548</v>
      </c>
      <c r="I160" s="313" t="s">
        <v>3518</v>
      </c>
      <c r="J160" s="313"/>
      <c r="K160" s="309"/>
    </row>
    <row r="161" spans="2:11" s="1" customFormat="1" ht="15" customHeight="1">
      <c r="B161" s="315"/>
      <c r="C161" s="295"/>
      <c r="D161" s="295"/>
      <c r="E161" s="295"/>
      <c r="F161" s="295"/>
      <c r="G161" s="295"/>
      <c r="H161" s="295"/>
      <c r="I161" s="295"/>
      <c r="J161" s="295"/>
      <c r="K161" s="316"/>
    </row>
    <row r="162" spans="2:11" s="1" customFormat="1" ht="18.75" customHeight="1">
      <c r="B162" s="297"/>
      <c r="C162" s="307"/>
      <c r="D162" s="307"/>
      <c r="E162" s="307"/>
      <c r="F162" s="317"/>
      <c r="G162" s="307"/>
      <c r="H162" s="307"/>
      <c r="I162" s="307"/>
      <c r="J162" s="307"/>
      <c r="K162" s="297"/>
    </row>
    <row r="163" spans="2:11" s="1" customFormat="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pans="2:11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pans="2:11" s="1" customFormat="1" ht="45" customHeight="1">
      <c r="B165" s="255"/>
      <c r="C165" s="391" t="s">
        <v>3549</v>
      </c>
      <c r="D165" s="391"/>
      <c r="E165" s="391"/>
      <c r="F165" s="391"/>
      <c r="G165" s="391"/>
      <c r="H165" s="391"/>
      <c r="I165" s="391"/>
      <c r="J165" s="391"/>
      <c r="K165" s="256"/>
    </row>
    <row r="166" spans="2:11" s="1" customFormat="1" ht="17.25" customHeight="1">
      <c r="B166" s="255"/>
      <c r="C166" s="276" t="s">
        <v>3477</v>
      </c>
      <c r="D166" s="276"/>
      <c r="E166" s="276"/>
      <c r="F166" s="276" t="s">
        <v>3478</v>
      </c>
      <c r="G166" s="318"/>
      <c r="H166" s="319" t="s">
        <v>58</v>
      </c>
      <c r="I166" s="319" t="s">
        <v>61</v>
      </c>
      <c r="J166" s="276" t="s">
        <v>3479</v>
      </c>
      <c r="K166" s="256"/>
    </row>
    <row r="167" spans="2:11" s="1" customFormat="1" ht="17.25" customHeight="1">
      <c r="B167" s="257"/>
      <c r="C167" s="278" t="s">
        <v>3480</v>
      </c>
      <c r="D167" s="278"/>
      <c r="E167" s="278"/>
      <c r="F167" s="279" t="s">
        <v>3481</v>
      </c>
      <c r="G167" s="320"/>
      <c r="H167" s="321"/>
      <c r="I167" s="321"/>
      <c r="J167" s="278" t="s">
        <v>3482</v>
      </c>
      <c r="K167" s="258"/>
    </row>
    <row r="168" spans="2:11" s="1" customFormat="1" ht="5.25" customHeight="1">
      <c r="B168" s="286"/>
      <c r="C168" s="281"/>
      <c r="D168" s="281"/>
      <c r="E168" s="281"/>
      <c r="F168" s="281"/>
      <c r="G168" s="282"/>
      <c r="H168" s="281"/>
      <c r="I168" s="281"/>
      <c r="J168" s="281"/>
      <c r="K168" s="309"/>
    </row>
    <row r="169" spans="2:11" s="1" customFormat="1" ht="15" customHeight="1">
      <c r="B169" s="286"/>
      <c r="C169" s="263" t="s">
        <v>3486</v>
      </c>
      <c r="D169" s="263"/>
      <c r="E169" s="263"/>
      <c r="F169" s="284" t="s">
        <v>3483</v>
      </c>
      <c r="G169" s="263"/>
      <c r="H169" s="263" t="s">
        <v>3523</v>
      </c>
      <c r="I169" s="263" t="s">
        <v>3485</v>
      </c>
      <c r="J169" s="263">
        <v>120</v>
      </c>
      <c r="K169" s="309"/>
    </row>
    <row r="170" spans="2:11" s="1" customFormat="1" ht="15" customHeight="1">
      <c r="B170" s="286"/>
      <c r="C170" s="263" t="s">
        <v>3532</v>
      </c>
      <c r="D170" s="263"/>
      <c r="E170" s="263"/>
      <c r="F170" s="284" t="s">
        <v>3483</v>
      </c>
      <c r="G170" s="263"/>
      <c r="H170" s="263" t="s">
        <v>3533</v>
      </c>
      <c r="I170" s="263" t="s">
        <v>3485</v>
      </c>
      <c r="J170" s="263" t="s">
        <v>3534</v>
      </c>
      <c r="K170" s="309"/>
    </row>
    <row r="171" spans="2:11" s="1" customFormat="1" ht="15" customHeight="1">
      <c r="B171" s="286"/>
      <c r="C171" s="263" t="s">
        <v>3431</v>
      </c>
      <c r="D171" s="263"/>
      <c r="E171" s="263"/>
      <c r="F171" s="284" t="s">
        <v>3483</v>
      </c>
      <c r="G171" s="263"/>
      <c r="H171" s="263" t="s">
        <v>3550</v>
      </c>
      <c r="I171" s="263" t="s">
        <v>3485</v>
      </c>
      <c r="J171" s="263" t="s">
        <v>3534</v>
      </c>
      <c r="K171" s="309"/>
    </row>
    <row r="172" spans="2:11" s="1" customFormat="1" ht="15" customHeight="1">
      <c r="B172" s="286"/>
      <c r="C172" s="263" t="s">
        <v>3488</v>
      </c>
      <c r="D172" s="263"/>
      <c r="E172" s="263"/>
      <c r="F172" s="284" t="s">
        <v>3489</v>
      </c>
      <c r="G172" s="263"/>
      <c r="H172" s="263" t="s">
        <v>3550</v>
      </c>
      <c r="I172" s="263" t="s">
        <v>3485</v>
      </c>
      <c r="J172" s="263">
        <v>50</v>
      </c>
      <c r="K172" s="309"/>
    </row>
    <row r="173" spans="2:11" s="1" customFormat="1" ht="15" customHeight="1">
      <c r="B173" s="286"/>
      <c r="C173" s="263" t="s">
        <v>3491</v>
      </c>
      <c r="D173" s="263"/>
      <c r="E173" s="263"/>
      <c r="F173" s="284" t="s">
        <v>3483</v>
      </c>
      <c r="G173" s="263"/>
      <c r="H173" s="263" t="s">
        <v>3550</v>
      </c>
      <c r="I173" s="263" t="s">
        <v>3493</v>
      </c>
      <c r="J173" s="263"/>
      <c r="K173" s="309"/>
    </row>
    <row r="174" spans="2:11" s="1" customFormat="1" ht="15" customHeight="1">
      <c r="B174" s="286"/>
      <c r="C174" s="263" t="s">
        <v>3502</v>
      </c>
      <c r="D174" s="263"/>
      <c r="E174" s="263"/>
      <c r="F174" s="284" t="s">
        <v>3489</v>
      </c>
      <c r="G174" s="263"/>
      <c r="H174" s="263" t="s">
        <v>3550</v>
      </c>
      <c r="I174" s="263" t="s">
        <v>3485</v>
      </c>
      <c r="J174" s="263">
        <v>50</v>
      </c>
      <c r="K174" s="309"/>
    </row>
    <row r="175" spans="2:11" s="1" customFormat="1" ht="15" customHeight="1">
      <c r="B175" s="286"/>
      <c r="C175" s="263" t="s">
        <v>3510</v>
      </c>
      <c r="D175" s="263"/>
      <c r="E175" s="263"/>
      <c r="F175" s="284" t="s">
        <v>3489</v>
      </c>
      <c r="G175" s="263"/>
      <c r="H175" s="263" t="s">
        <v>3550</v>
      </c>
      <c r="I175" s="263" t="s">
        <v>3485</v>
      </c>
      <c r="J175" s="263">
        <v>50</v>
      </c>
      <c r="K175" s="309"/>
    </row>
    <row r="176" spans="2:11" s="1" customFormat="1" ht="15" customHeight="1">
      <c r="B176" s="286"/>
      <c r="C176" s="263" t="s">
        <v>3508</v>
      </c>
      <c r="D176" s="263"/>
      <c r="E176" s="263"/>
      <c r="F176" s="284" t="s">
        <v>3489</v>
      </c>
      <c r="G176" s="263"/>
      <c r="H176" s="263" t="s">
        <v>3550</v>
      </c>
      <c r="I176" s="263" t="s">
        <v>3485</v>
      </c>
      <c r="J176" s="263">
        <v>50</v>
      </c>
      <c r="K176" s="309"/>
    </row>
    <row r="177" spans="2:11" s="1" customFormat="1" ht="15" customHeight="1">
      <c r="B177" s="286"/>
      <c r="C177" s="263" t="s">
        <v>175</v>
      </c>
      <c r="D177" s="263"/>
      <c r="E177" s="263"/>
      <c r="F177" s="284" t="s">
        <v>3483</v>
      </c>
      <c r="G177" s="263"/>
      <c r="H177" s="263" t="s">
        <v>3551</v>
      </c>
      <c r="I177" s="263" t="s">
        <v>3552</v>
      </c>
      <c r="J177" s="263"/>
      <c r="K177" s="309"/>
    </row>
    <row r="178" spans="2:11" s="1" customFormat="1" ht="15" customHeight="1">
      <c r="B178" s="286"/>
      <c r="C178" s="263" t="s">
        <v>61</v>
      </c>
      <c r="D178" s="263"/>
      <c r="E178" s="263"/>
      <c r="F178" s="284" t="s">
        <v>3483</v>
      </c>
      <c r="G178" s="263"/>
      <c r="H178" s="263" t="s">
        <v>3553</v>
      </c>
      <c r="I178" s="263" t="s">
        <v>3554</v>
      </c>
      <c r="J178" s="263">
        <v>1</v>
      </c>
      <c r="K178" s="309"/>
    </row>
    <row r="179" spans="2:11" s="1" customFormat="1" ht="15" customHeight="1">
      <c r="B179" s="286"/>
      <c r="C179" s="263" t="s">
        <v>57</v>
      </c>
      <c r="D179" s="263"/>
      <c r="E179" s="263"/>
      <c r="F179" s="284" t="s">
        <v>3483</v>
      </c>
      <c r="G179" s="263"/>
      <c r="H179" s="263" t="s">
        <v>3555</v>
      </c>
      <c r="I179" s="263" t="s">
        <v>3485</v>
      </c>
      <c r="J179" s="263">
        <v>20</v>
      </c>
      <c r="K179" s="309"/>
    </row>
    <row r="180" spans="2:11" s="1" customFormat="1" ht="15" customHeight="1">
      <c r="B180" s="286"/>
      <c r="C180" s="263" t="s">
        <v>58</v>
      </c>
      <c r="D180" s="263"/>
      <c r="E180" s="263"/>
      <c r="F180" s="284" t="s">
        <v>3483</v>
      </c>
      <c r="G180" s="263"/>
      <c r="H180" s="263" t="s">
        <v>3556</v>
      </c>
      <c r="I180" s="263" t="s">
        <v>3485</v>
      </c>
      <c r="J180" s="263">
        <v>255</v>
      </c>
      <c r="K180" s="309"/>
    </row>
    <row r="181" spans="2:11" s="1" customFormat="1" ht="15" customHeight="1">
      <c r="B181" s="286"/>
      <c r="C181" s="263" t="s">
        <v>176</v>
      </c>
      <c r="D181" s="263"/>
      <c r="E181" s="263"/>
      <c r="F181" s="284" t="s">
        <v>3483</v>
      </c>
      <c r="G181" s="263"/>
      <c r="H181" s="263" t="s">
        <v>3447</v>
      </c>
      <c r="I181" s="263" t="s">
        <v>3485</v>
      </c>
      <c r="J181" s="263">
        <v>10</v>
      </c>
      <c r="K181" s="309"/>
    </row>
    <row r="182" spans="2:11" s="1" customFormat="1" ht="15" customHeight="1">
      <c r="B182" s="286"/>
      <c r="C182" s="263" t="s">
        <v>177</v>
      </c>
      <c r="D182" s="263"/>
      <c r="E182" s="263"/>
      <c r="F182" s="284" t="s">
        <v>3483</v>
      </c>
      <c r="G182" s="263"/>
      <c r="H182" s="263" t="s">
        <v>3557</v>
      </c>
      <c r="I182" s="263" t="s">
        <v>3518</v>
      </c>
      <c r="J182" s="263"/>
      <c r="K182" s="309"/>
    </row>
    <row r="183" spans="2:11" s="1" customFormat="1" ht="15" customHeight="1">
      <c r="B183" s="286"/>
      <c r="C183" s="263" t="s">
        <v>3558</v>
      </c>
      <c r="D183" s="263"/>
      <c r="E183" s="263"/>
      <c r="F183" s="284" t="s">
        <v>3483</v>
      </c>
      <c r="G183" s="263"/>
      <c r="H183" s="263" t="s">
        <v>3559</v>
      </c>
      <c r="I183" s="263" t="s">
        <v>3518</v>
      </c>
      <c r="J183" s="263"/>
      <c r="K183" s="309"/>
    </row>
    <row r="184" spans="2:11" s="1" customFormat="1" ht="15" customHeight="1">
      <c r="B184" s="286"/>
      <c r="C184" s="263" t="s">
        <v>3547</v>
      </c>
      <c r="D184" s="263"/>
      <c r="E184" s="263"/>
      <c r="F184" s="284" t="s">
        <v>3483</v>
      </c>
      <c r="G184" s="263"/>
      <c r="H184" s="263" t="s">
        <v>3560</v>
      </c>
      <c r="I184" s="263" t="s">
        <v>3518</v>
      </c>
      <c r="J184" s="263"/>
      <c r="K184" s="309"/>
    </row>
    <row r="185" spans="2:11" s="1" customFormat="1" ht="15" customHeight="1">
      <c r="B185" s="286"/>
      <c r="C185" s="263" t="s">
        <v>179</v>
      </c>
      <c r="D185" s="263"/>
      <c r="E185" s="263"/>
      <c r="F185" s="284" t="s">
        <v>3489</v>
      </c>
      <c r="G185" s="263"/>
      <c r="H185" s="263" t="s">
        <v>3561</v>
      </c>
      <c r="I185" s="263" t="s">
        <v>3485</v>
      </c>
      <c r="J185" s="263">
        <v>50</v>
      </c>
      <c r="K185" s="309"/>
    </row>
    <row r="186" spans="2:11" s="1" customFormat="1" ht="15" customHeight="1">
      <c r="B186" s="286"/>
      <c r="C186" s="263" t="s">
        <v>3562</v>
      </c>
      <c r="D186" s="263"/>
      <c r="E186" s="263"/>
      <c r="F186" s="284" t="s">
        <v>3489</v>
      </c>
      <c r="G186" s="263"/>
      <c r="H186" s="263" t="s">
        <v>3563</v>
      </c>
      <c r="I186" s="263" t="s">
        <v>3564</v>
      </c>
      <c r="J186" s="263"/>
      <c r="K186" s="309"/>
    </row>
    <row r="187" spans="2:11" s="1" customFormat="1" ht="15" customHeight="1">
      <c r="B187" s="286"/>
      <c r="C187" s="263" t="s">
        <v>3565</v>
      </c>
      <c r="D187" s="263"/>
      <c r="E187" s="263"/>
      <c r="F187" s="284" t="s">
        <v>3489</v>
      </c>
      <c r="G187" s="263"/>
      <c r="H187" s="263" t="s">
        <v>3566</v>
      </c>
      <c r="I187" s="263" t="s">
        <v>3564</v>
      </c>
      <c r="J187" s="263"/>
      <c r="K187" s="309"/>
    </row>
    <row r="188" spans="2:11" s="1" customFormat="1" ht="15" customHeight="1">
      <c r="B188" s="286"/>
      <c r="C188" s="263" t="s">
        <v>3567</v>
      </c>
      <c r="D188" s="263"/>
      <c r="E188" s="263"/>
      <c r="F188" s="284" t="s">
        <v>3489</v>
      </c>
      <c r="G188" s="263"/>
      <c r="H188" s="263" t="s">
        <v>3568</v>
      </c>
      <c r="I188" s="263" t="s">
        <v>3564</v>
      </c>
      <c r="J188" s="263"/>
      <c r="K188" s="309"/>
    </row>
    <row r="189" spans="2:11" s="1" customFormat="1" ht="15" customHeight="1">
      <c r="B189" s="286"/>
      <c r="C189" s="322" t="s">
        <v>3569</v>
      </c>
      <c r="D189" s="263"/>
      <c r="E189" s="263"/>
      <c r="F189" s="284" t="s">
        <v>3489</v>
      </c>
      <c r="G189" s="263"/>
      <c r="H189" s="263" t="s">
        <v>3570</v>
      </c>
      <c r="I189" s="263" t="s">
        <v>3571</v>
      </c>
      <c r="J189" s="323" t="s">
        <v>3572</v>
      </c>
      <c r="K189" s="309"/>
    </row>
    <row r="190" spans="2:11" s="16" customFormat="1" ht="15" customHeight="1">
      <c r="B190" s="324"/>
      <c r="C190" s="325" t="s">
        <v>3573</v>
      </c>
      <c r="D190" s="326"/>
      <c r="E190" s="326"/>
      <c r="F190" s="327" t="s">
        <v>3489</v>
      </c>
      <c r="G190" s="326"/>
      <c r="H190" s="326" t="s">
        <v>3574</v>
      </c>
      <c r="I190" s="326" t="s">
        <v>3571</v>
      </c>
      <c r="J190" s="328" t="s">
        <v>3572</v>
      </c>
      <c r="K190" s="329"/>
    </row>
    <row r="191" spans="2:11" s="1" customFormat="1" ht="15" customHeight="1">
      <c r="B191" s="286"/>
      <c r="C191" s="322" t="s">
        <v>46</v>
      </c>
      <c r="D191" s="263"/>
      <c r="E191" s="263"/>
      <c r="F191" s="284" t="s">
        <v>3483</v>
      </c>
      <c r="G191" s="263"/>
      <c r="H191" s="260" t="s">
        <v>3575</v>
      </c>
      <c r="I191" s="263" t="s">
        <v>3576</v>
      </c>
      <c r="J191" s="263"/>
      <c r="K191" s="309"/>
    </row>
    <row r="192" spans="2:11" s="1" customFormat="1" ht="15" customHeight="1">
      <c r="B192" s="286"/>
      <c r="C192" s="322" t="s">
        <v>3577</v>
      </c>
      <c r="D192" s="263"/>
      <c r="E192" s="263"/>
      <c r="F192" s="284" t="s">
        <v>3483</v>
      </c>
      <c r="G192" s="263"/>
      <c r="H192" s="263" t="s">
        <v>3578</v>
      </c>
      <c r="I192" s="263" t="s">
        <v>3518</v>
      </c>
      <c r="J192" s="263"/>
      <c r="K192" s="309"/>
    </row>
    <row r="193" spans="2:11" s="1" customFormat="1" ht="15" customHeight="1">
      <c r="B193" s="286"/>
      <c r="C193" s="322" t="s">
        <v>3579</v>
      </c>
      <c r="D193" s="263"/>
      <c r="E193" s="263"/>
      <c r="F193" s="284" t="s">
        <v>3483</v>
      </c>
      <c r="G193" s="263"/>
      <c r="H193" s="263" t="s">
        <v>3580</v>
      </c>
      <c r="I193" s="263" t="s">
        <v>3518</v>
      </c>
      <c r="J193" s="263"/>
      <c r="K193" s="309"/>
    </row>
    <row r="194" spans="2:11" s="1" customFormat="1" ht="15" customHeight="1">
      <c r="B194" s="286"/>
      <c r="C194" s="322" t="s">
        <v>3581</v>
      </c>
      <c r="D194" s="263"/>
      <c r="E194" s="263"/>
      <c r="F194" s="284" t="s">
        <v>3489</v>
      </c>
      <c r="G194" s="263"/>
      <c r="H194" s="263" t="s">
        <v>3582</v>
      </c>
      <c r="I194" s="263" t="s">
        <v>3518</v>
      </c>
      <c r="J194" s="263"/>
      <c r="K194" s="309"/>
    </row>
    <row r="195" spans="2:11" s="1" customFormat="1" ht="15" customHeight="1">
      <c r="B195" s="315"/>
      <c r="C195" s="330"/>
      <c r="D195" s="295"/>
      <c r="E195" s="295"/>
      <c r="F195" s="295"/>
      <c r="G195" s="295"/>
      <c r="H195" s="295"/>
      <c r="I195" s="295"/>
      <c r="J195" s="295"/>
      <c r="K195" s="316"/>
    </row>
    <row r="196" spans="2:11" s="1" customFormat="1" ht="18.75" customHeight="1">
      <c r="B196" s="297"/>
      <c r="C196" s="307"/>
      <c r="D196" s="307"/>
      <c r="E196" s="307"/>
      <c r="F196" s="317"/>
      <c r="G196" s="307"/>
      <c r="H196" s="307"/>
      <c r="I196" s="307"/>
      <c r="J196" s="307"/>
      <c r="K196" s="297"/>
    </row>
    <row r="197" spans="2:11" s="1" customFormat="1" ht="18.75" customHeight="1">
      <c r="B197" s="297"/>
      <c r="C197" s="307"/>
      <c r="D197" s="307"/>
      <c r="E197" s="307"/>
      <c r="F197" s="317"/>
      <c r="G197" s="307"/>
      <c r="H197" s="307"/>
      <c r="I197" s="307"/>
      <c r="J197" s="307"/>
      <c r="K197" s="297"/>
    </row>
    <row r="198" spans="2:11" s="1" customFormat="1" ht="18.75" customHeight="1">
      <c r="B198" s="270"/>
      <c r="C198" s="270"/>
      <c r="D198" s="270"/>
      <c r="E198" s="270"/>
      <c r="F198" s="270"/>
      <c r="G198" s="270"/>
      <c r="H198" s="270"/>
      <c r="I198" s="270"/>
      <c r="J198" s="270"/>
      <c r="K198" s="270"/>
    </row>
    <row r="199" spans="2:11" s="1" customFormat="1" ht="12">
      <c r="B199" s="252"/>
      <c r="C199" s="253"/>
      <c r="D199" s="253"/>
      <c r="E199" s="253"/>
      <c r="F199" s="253"/>
      <c r="G199" s="253"/>
      <c r="H199" s="253"/>
      <c r="I199" s="253"/>
      <c r="J199" s="253"/>
      <c r="K199" s="254"/>
    </row>
    <row r="200" spans="2:11" s="1" customFormat="1" ht="22.2">
      <c r="B200" s="255"/>
      <c r="C200" s="391" t="s">
        <v>3583</v>
      </c>
      <c r="D200" s="391"/>
      <c r="E200" s="391"/>
      <c r="F200" s="391"/>
      <c r="G200" s="391"/>
      <c r="H200" s="391"/>
      <c r="I200" s="391"/>
      <c r="J200" s="391"/>
      <c r="K200" s="256"/>
    </row>
    <row r="201" spans="2:11" s="1" customFormat="1" ht="25.5" customHeight="1">
      <c r="B201" s="255"/>
      <c r="C201" s="331" t="s">
        <v>3584</v>
      </c>
      <c r="D201" s="331"/>
      <c r="E201" s="331"/>
      <c r="F201" s="331" t="s">
        <v>3585</v>
      </c>
      <c r="G201" s="332"/>
      <c r="H201" s="394" t="s">
        <v>3586</v>
      </c>
      <c r="I201" s="394"/>
      <c r="J201" s="394"/>
      <c r="K201" s="256"/>
    </row>
    <row r="202" spans="2:11" s="1" customFormat="1" ht="5.25" customHeight="1">
      <c r="B202" s="286"/>
      <c r="C202" s="281"/>
      <c r="D202" s="281"/>
      <c r="E202" s="281"/>
      <c r="F202" s="281"/>
      <c r="G202" s="307"/>
      <c r="H202" s="281"/>
      <c r="I202" s="281"/>
      <c r="J202" s="281"/>
      <c r="K202" s="309"/>
    </row>
    <row r="203" spans="2:11" s="1" customFormat="1" ht="15" customHeight="1">
      <c r="B203" s="286"/>
      <c r="C203" s="263" t="s">
        <v>3576</v>
      </c>
      <c r="D203" s="263"/>
      <c r="E203" s="263"/>
      <c r="F203" s="284" t="s">
        <v>47</v>
      </c>
      <c r="G203" s="263"/>
      <c r="H203" s="395" t="s">
        <v>3587</v>
      </c>
      <c r="I203" s="395"/>
      <c r="J203" s="395"/>
      <c r="K203" s="309"/>
    </row>
    <row r="204" spans="2:11" s="1" customFormat="1" ht="15" customHeight="1">
      <c r="B204" s="286"/>
      <c r="C204" s="263"/>
      <c r="D204" s="263"/>
      <c r="E204" s="263"/>
      <c r="F204" s="284" t="s">
        <v>48</v>
      </c>
      <c r="G204" s="263"/>
      <c r="H204" s="395" t="s">
        <v>3588</v>
      </c>
      <c r="I204" s="395"/>
      <c r="J204" s="395"/>
      <c r="K204" s="309"/>
    </row>
    <row r="205" spans="2:11" s="1" customFormat="1" ht="15" customHeight="1">
      <c r="B205" s="286"/>
      <c r="C205" s="263"/>
      <c r="D205" s="263"/>
      <c r="E205" s="263"/>
      <c r="F205" s="284" t="s">
        <v>51</v>
      </c>
      <c r="G205" s="263"/>
      <c r="H205" s="395" t="s">
        <v>3589</v>
      </c>
      <c r="I205" s="395"/>
      <c r="J205" s="395"/>
      <c r="K205" s="309"/>
    </row>
    <row r="206" spans="2:11" s="1" customFormat="1" ht="15" customHeight="1">
      <c r="B206" s="286"/>
      <c r="C206" s="263"/>
      <c r="D206" s="263"/>
      <c r="E206" s="263"/>
      <c r="F206" s="284" t="s">
        <v>49</v>
      </c>
      <c r="G206" s="263"/>
      <c r="H206" s="395" t="s">
        <v>3590</v>
      </c>
      <c r="I206" s="395"/>
      <c r="J206" s="395"/>
      <c r="K206" s="309"/>
    </row>
    <row r="207" spans="2:11" s="1" customFormat="1" ht="15" customHeight="1">
      <c r="B207" s="286"/>
      <c r="C207" s="263"/>
      <c r="D207" s="263"/>
      <c r="E207" s="263"/>
      <c r="F207" s="284" t="s">
        <v>50</v>
      </c>
      <c r="G207" s="263"/>
      <c r="H207" s="395" t="s">
        <v>3591</v>
      </c>
      <c r="I207" s="395"/>
      <c r="J207" s="395"/>
      <c r="K207" s="309"/>
    </row>
    <row r="208" spans="2:11" s="1" customFormat="1" ht="15" customHeight="1">
      <c r="B208" s="286"/>
      <c r="C208" s="263"/>
      <c r="D208" s="263"/>
      <c r="E208" s="263"/>
      <c r="F208" s="284"/>
      <c r="G208" s="263"/>
      <c r="H208" s="263"/>
      <c r="I208" s="263"/>
      <c r="J208" s="263"/>
      <c r="K208" s="309"/>
    </row>
    <row r="209" spans="2:11" s="1" customFormat="1" ht="15" customHeight="1">
      <c r="B209" s="286"/>
      <c r="C209" s="263" t="s">
        <v>3530</v>
      </c>
      <c r="D209" s="263"/>
      <c r="E209" s="263"/>
      <c r="F209" s="284" t="s">
        <v>89</v>
      </c>
      <c r="G209" s="263"/>
      <c r="H209" s="395" t="s">
        <v>3592</v>
      </c>
      <c r="I209" s="395"/>
      <c r="J209" s="395"/>
      <c r="K209" s="309"/>
    </row>
    <row r="210" spans="2:11" s="1" customFormat="1" ht="15" customHeight="1">
      <c r="B210" s="286"/>
      <c r="C210" s="263"/>
      <c r="D210" s="263"/>
      <c r="E210" s="263"/>
      <c r="F210" s="284" t="s">
        <v>3425</v>
      </c>
      <c r="G210" s="263"/>
      <c r="H210" s="395" t="s">
        <v>3426</v>
      </c>
      <c r="I210" s="395"/>
      <c r="J210" s="395"/>
      <c r="K210" s="309"/>
    </row>
    <row r="211" spans="2:11" s="1" customFormat="1" ht="15" customHeight="1">
      <c r="B211" s="286"/>
      <c r="C211" s="263"/>
      <c r="D211" s="263"/>
      <c r="E211" s="263"/>
      <c r="F211" s="284" t="s">
        <v>83</v>
      </c>
      <c r="G211" s="263"/>
      <c r="H211" s="395" t="s">
        <v>3593</v>
      </c>
      <c r="I211" s="395"/>
      <c r="J211" s="395"/>
      <c r="K211" s="309"/>
    </row>
    <row r="212" spans="2:11" s="1" customFormat="1" ht="15" customHeight="1">
      <c r="B212" s="333"/>
      <c r="C212" s="263"/>
      <c r="D212" s="263"/>
      <c r="E212" s="263"/>
      <c r="F212" s="284" t="s">
        <v>3427</v>
      </c>
      <c r="G212" s="322"/>
      <c r="H212" s="396" t="s">
        <v>3428</v>
      </c>
      <c r="I212" s="396"/>
      <c r="J212" s="396"/>
      <c r="K212" s="334"/>
    </row>
    <row r="213" spans="2:11" s="1" customFormat="1" ht="15" customHeight="1">
      <c r="B213" s="333"/>
      <c r="C213" s="263"/>
      <c r="D213" s="263"/>
      <c r="E213" s="263"/>
      <c r="F213" s="284" t="s">
        <v>3429</v>
      </c>
      <c r="G213" s="322"/>
      <c r="H213" s="396" t="s">
        <v>2820</v>
      </c>
      <c r="I213" s="396"/>
      <c r="J213" s="396"/>
      <c r="K213" s="334"/>
    </row>
    <row r="214" spans="2:11" s="1" customFormat="1" ht="15" customHeight="1">
      <c r="B214" s="333"/>
      <c r="C214" s="263"/>
      <c r="D214" s="263"/>
      <c r="E214" s="263"/>
      <c r="F214" s="284"/>
      <c r="G214" s="322"/>
      <c r="H214" s="313"/>
      <c r="I214" s="313"/>
      <c r="J214" s="313"/>
      <c r="K214" s="334"/>
    </row>
    <row r="215" spans="2:11" s="1" customFormat="1" ht="15" customHeight="1">
      <c r="B215" s="333"/>
      <c r="C215" s="263" t="s">
        <v>3554</v>
      </c>
      <c r="D215" s="263"/>
      <c r="E215" s="263"/>
      <c r="F215" s="284">
        <v>1</v>
      </c>
      <c r="G215" s="322"/>
      <c r="H215" s="396" t="s">
        <v>3594</v>
      </c>
      <c r="I215" s="396"/>
      <c r="J215" s="396"/>
      <c r="K215" s="334"/>
    </row>
    <row r="216" spans="2:11" s="1" customFormat="1" ht="15" customHeight="1">
      <c r="B216" s="333"/>
      <c r="C216" s="263"/>
      <c r="D216" s="263"/>
      <c r="E216" s="263"/>
      <c r="F216" s="284">
        <v>2</v>
      </c>
      <c r="G216" s="322"/>
      <c r="H216" s="396" t="s">
        <v>3595</v>
      </c>
      <c r="I216" s="396"/>
      <c r="J216" s="396"/>
      <c r="K216" s="334"/>
    </row>
    <row r="217" spans="2:11" s="1" customFormat="1" ht="15" customHeight="1">
      <c r="B217" s="333"/>
      <c r="C217" s="263"/>
      <c r="D217" s="263"/>
      <c r="E217" s="263"/>
      <c r="F217" s="284">
        <v>3</v>
      </c>
      <c r="G217" s="322"/>
      <c r="H217" s="396" t="s">
        <v>3596</v>
      </c>
      <c r="I217" s="396"/>
      <c r="J217" s="396"/>
      <c r="K217" s="334"/>
    </row>
    <row r="218" spans="2:11" s="1" customFormat="1" ht="15" customHeight="1">
      <c r="B218" s="333"/>
      <c r="C218" s="263"/>
      <c r="D218" s="263"/>
      <c r="E218" s="263"/>
      <c r="F218" s="284">
        <v>4</v>
      </c>
      <c r="G218" s="322"/>
      <c r="H218" s="396" t="s">
        <v>3597</v>
      </c>
      <c r="I218" s="396"/>
      <c r="J218" s="396"/>
      <c r="K218" s="334"/>
    </row>
    <row r="219" spans="2:11" s="1" customFormat="1" ht="12.75" customHeight="1">
      <c r="B219" s="335"/>
      <c r="C219" s="336"/>
      <c r="D219" s="336"/>
      <c r="E219" s="336"/>
      <c r="F219" s="336"/>
      <c r="G219" s="336"/>
      <c r="H219" s="336"/>
      <c r="I219" s="336"/>
      <c r="J219" s="336"/>
      <c r="K219" s="33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6"/>
  <sheetViews>
    <sheetView showGridLines="0" tabSelected="1" topLeftCell="B203" zoomScale="115" zoomScaleNormal="115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85</v>
      </c>
      <c r="AZ2" s="102" t="s">
        <v>124</v>
      </c>
      <c r="BA2" s="102" t="s">
        <v>125</v>
      </c>
      <c r="BB2" s="102" t="s">
        <v>19</v>
      </c>
      <c r="BC2" s="102" t="s">
        <v>126</v>
      </c>
      <c r="BD2" s="102" t="s">
        <v>86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  <c r="AZ3" s="102" t="s">
        <v>127</v>
      </c>
      <c r="BA3" s="102" t="s">
        <v>128</v>
      </c>
      <c r="BB3" s="102" t="s">
        <v>19</v>
      </c>
      <c r="BC3" s="102" t="s">
        <v>129</v>
      </c>
      <c r="BD3" s="102" t="s">
        <v>86</v>
      </c>
    </row>
    <row r="4" spans="1:5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  <c r="AZ4" s="102" t="s">
        <v>131</v>
      </c>
      <c r="BA4" s="102" t="s">
        <v>128</v>
      </c>
      <c r="BB4" s="102" t="s">
        <v>19</v>
      </c>
      <c r="BC4" s="102" t="s">
        <v>132</v>
      </c>
      <c r="BD4" s="102" t="s">
        <v>86</v>
      </c>
    </row>
    <row r="5" spans="1:56" s="1" customFormat="1" ht="6.9" customHeight="1">
      <c r="B5" s="21"/>
      <c r="L5" s="21"/>
      <c r="AZ5" s="102" t="s">
        <v>133</v>
      </c>
      <c r="BA5" s="102" t="s">
        <v>133</v>
      </c>
      <c r="BB5" s="102" t="s">
        <v>19</v>
      </c>
      <c r="BC5" s="102" t="s">
        <v>134</v>
      </c>
      <c r="BD5" s="102" t="s">
        <v>86</v>
      </c>
    </row>
    <row r="6" spans="1:56" s="1" customFormat="1" ht="12" customHeight="1">
      <c r="B6" s="21"/>
      <c r="D6" s="107" t="s">
        <v>16</v>
      </c>
      <c r="L6" s="21"/>
      <c r="AZ6" s="102" t="s">
        <v>135</v>
      </c>
      <c r="BA6" s="102" t="s">
        <v>136</v>
      </c>
      <c r="BB6" s="102" t="s">
        <v>19</v>
      </c>
      <c r="BC6" s="102" t="s">
        <v>137</v>
      </c>
      <c r="BD6" s="102" t="s">
        <v>86</v>
      </c>
    </row>
    <row r="7" spans="1:5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  <c r="AZ7" s="102" t="s">
        <v>138</v>
      </c>
      <c r="BA7" s="102" t="s">
        <v>139</v>
      </c>
      <c r="BB7" s="102" t="s">
        <v>19</v>
      </c>
      <c r="BC7" s="102" t="s">
        <v>140</v>
      </c>
      <c r="BD7" s="102" t="s">
        <v>86</v>
      </c>
    </row>
    <row r="8" spans="1:5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2" t="s">
        <v>142</v>
      </c>
      <c r="BA8" s="102" t="s">
        <v>143</v>
      </c>
      <c r="BB8" s="102" t="s">
        <v>19</v>
      </c>
      <c r="BC8" s="102" t="s">
        <v>144</v>
      </c>
      <c r="BD8" s="102" t="s">
        <v>86</v>
      </c>
    </row>
    <row r="9" spans="1:56" s="2" customFormat="1" ht="30" customHeight="1">
      <c r="A9" s="35"/>
      <c r="B9" s="40"/>
      <c r="C9" s="35"/>
      <c r="D9" s="35"/>
      <c r="E9" s="380" t="s">
        <v>145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2" t="s">
        <v>146</v>
      </c>
      <c r="BA9" s="102" t="s">
        <v>147</v>
      </c>
      <c r="BB9" s="102" t="s">
        <v>19</v>
      </c>
      <c r="BC9" s="102" t="s">
        <v>148</v>
      </c>
      <c r="BD9" s="102" t="s">
        <v>86</v>
      </c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02" t="s">
        <v>149</v>
      </c>
      <c r="BA10" s="102" t="s">
        <v>147</v>
      </c>
      <c r="BB10" s="102" t="s">
        <v>19</v>
      </c>
      <c r="BC10" s="102" t="s">
        <v>150</v>
      </c>
      <c r="BD10" s="102" t="s">
        <v>86</v>
      </c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02" t="s">
        <v>151</v>
      </c>
      <c r="BA11" s="102" t="s">
        <v>147</v>
      </c>
      <c r="BB11" s="102" t="s">
        <v>19</v>
      </c>
      <c r="BC11" s="102" t="s">
        <v>152</v>
      </c>
      <c r="BD11" s="102" t="s">
        <v>86</v>
      </c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02" t="s">
        <v>153</v>
      </c>
      <c r="BA12" s="102" t="s">
        <v>154</v>
      </c>
      <c r="BB12" s="102" t="s">
        <v>19</v>
      </c>
      <c r="BC12" s="102" t="s">
        <v>155</v>
      </c>
      <c r="BD12" s="102" t="s">
        <v>86</v>
      </c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02" t="s">
        <v>156</v>
      </c>
      <c r="BA13" s="102" t="s">
        <v>156</v>
      </c>
      <c r="BB13" s="102" t="s">
        <v>19</v>
      </c>
      <c r="BC13" s="102" t="s">
        <v>157</v>
      </c>
      <c r="BD13" s="102" t="s">
        <v>86</v>
      </c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ROUND(J91,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ROUND((SUM(BE91:BE435)),  2)</f>
        <v>0</v>
      </c>
      <c r="G33" s="35"/>
      <c r="H33" s="35"/>
      <c r="I33" s="120">
        <v>0.21</v>
      </c>
      <c r="J33" s="119">
        <f>ROUND(((SUM(BE91:BE435))*I33),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ROUND((SUM(BF91:BF435)),  2)</f>
        <v>0</v>
      </c>
      <c r="G34" s="35"/>
      <c r="H34" s="35"/>
      <c r="I34" s="120">
        <v>0.12</v>
      </c>
      <c r="J34" s="119">
        <f>ROUND(((SUM(BF91:BF435))*I34),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ROUND((SUM(BG91:BG435)),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ROUND((SUM(BH91:BH435)),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ROUND((SUM(BI91:BI435)),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01.1.5 - IO 01 - Vodovodní případěč 2 - st. 903,61 - 2692,01 m (bez komunikace)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J91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J92</f>
        <v>0</v>
      </c>
      <c r="K60" s="137"/>
      <c r="L60" s="141"/>
    </row>
    <row r="61" spans="1:47" s="10" customFormat="1" ht="19.95" customHeight="1">
      <c r="B61" s="142"/>
      <c r="C61" s="143"/>
      <c r="D61" s="144" t="s">
        <v>163</v>
      </c>
      <c r="E61" s="145"/>
      <c r="F61" s="145"/>
      <c r="G61" s="145"/>
      <c r="H61" s="145"/>
      <c r="I61" s="145"/>
      <c r="J61" s="146">
        <f>J93</f>
        <v>0</v>
      </c>
      <c r="K61" s="143"/>
      <c r="L61" s="147"/>
    </row>
    <row r="62" spans="1:47" s="10" customFormat="1" ht="19.95" customHeight="1">
      <c r="B62" s="142"/>
      <c r="C62" s="143"/>
      <c r="D62" s="144" t="s">
        <v>164</v>
      </c>
      <c r="E62" s="145"/>
      <c r="F62" s="145"/>
      <c r="G62" s="145"/>
      <c r="H62" s="145"/>
      <c r="I62" s="145"/>
      <c r="J62" s="146">
        <f>J212</f>
        <v>0</v>
      </c>
      <c r="K62" s="143"/>
      <c r="L62" s="147"/>
    </row>
    <row r="63" spans="1:47" s="10" customFormat="1" ht="19.95" customHeight="1">
      <c r="B63" s="142"/>
      <c r="C63" s="143"/>
      <c r="D63" s="144" t="s">
        <v>165</v>
      </c>
      <c r="E63" s="145"/>
      <c r="F63" s="145"/>
      <c r="G63" s="145"/>
      <c r="H63" s="145"/>
      <c r="I63" s="145"/>
      <c r="J63" s="146">
        <f>J229</f>
        <v>0</v>
      </c>
      <c r="K63" s="143"/>
      <c r="L63" s="147"/>
    </row>
    <row r="64" spans="1:47" s="10" customFormat="1" ht="19.95" customHeight="1">
      <c r="B64" s="142"/>
      <c r="C64" s="143"/>
      <c r="D64" s="144" t="s">
        <v>166</v>
      </c>
      <c r="E64" s="145"/>
      <c r="F64" s="145"/>
      <c r="G64" s="145"/>
      <c r="H64" s="145"/>
      <c r="I64" s="145"/>
      <c r="J64" s="146">
        <f>J237</f>
        <v>0</v>
      </c>
      <c r="K64" s="143"/>
      <c r="L64" s="147"/>
    </row>
    <row r="65" spans="1:31" s="10" customFormat="1" ht="19.95" customHeight="1">
      <c r="B65" s="142"/>
      <c r="C65" s="143"/>
      <c r="D65" s="144" t="s">
        <v>167</v>
      </c>
      <c r="E65" s="145"/>
      <c r="F65" s="145"/>
      <c r="G65" s="145"/>
      <c r="H65" s="145"/>
      <c r="I65" s="145"/>
      <c r="J65" s="146">
        <f>J389</f>
        <v>0</v>
      </c>
      <c r="K65" s="143"/>
      <c r="L65" s="147"/>
    </row>
    <row r="66" spans="1:31" s="10" customFormat="1" ht="19.95" customHeight="1">
      <c r="B66" s="142"/>
      <c r="C66" s="143"/>
      <c r="D66" s="144" t="s">
        <v>168</v>
      </c>
      <c r="E66" s="145"/>
      <c r="F66" s="145"/>
      <c r="G66" s="145"/>
      <c r="H66" s="145"/>
      <c r="I66" s="145"/>
      <c r="J66" s="146">
        <f>J400</f>
        <v>0</v>
      </c>
      <c r="K66" s="143"/>
      <c r="L66" s="147"/>
    </row>
    <row r="67" spans="1:31" s="9" customFormat="1" ht="24.9" customHeight="1">
      <c r="B67" s="136"/>
      <c r="C67" s="137"/>
      <c r="D67" s="138" t="s">
        <v>169</v>
      </c>
      <c r="E67" s="139"/>
      <c r="F67" s="139"/>
      <c r="G67" s="139"/>
      <c r="H67" s="139"/>
      <c r="I67" s="139"/>
      <c r="J67" s="140">
        <f>J407</f>
        <v>0</v>
      </c>
      <c r="K67" s="137"/>
      <c r="L67" s="141"/>
    </row>
    <row r="68" spans="1:31" s="10" customFormat="1" ht="19.95" customHeight="1">
      <c r="B68" s="142"/>
      <c r="C68" s="143"/>
      <c r="D68" s="144" t="s">
        <v>170</v>
      </c>
      <c r="E68" s="145"/>
      <c r="F68" s="145"/>
      <c r="G68" s="145"/>
      <c r="H68" s="145"/>
      <c r="I68" s="145"/>
      <c r="J68" s="146">
        <f>J408</f>
        <v>0</v>
      </c>
      <c r="K68" s="143"/>
      <c r="L68" s="147"/>
    </row>
    <row r="69" spans="1:31" s="9" customFormat="1" ht="24.9" customHeight="1">
      <c r="B69" s="136"/>
      <c r="C69" s="137"/>
      <c r="D69" s="138" t="s">
        <v>171</v>
      </c>
      <c r="E69" s="139"/>
      <c r="F69" s="139"/>
      <c r="G69" s="139"/>
      <c r="H69" s="139"/>
      <c r="I69" s="139"/>
      <c r="J69" s="140">
        <f>J413</f>
        <v>0</v>
      </c>
      <c r="K69" s="137"/>
      <c r="L69" s="141"/>
    </row>
    <row r="70" spans="1:31" s="10" customFormat="1" ht="19.95" customHeight="1">
      <c r="B70" s="142"/>
      <c r="C70" s="143"/>
      <c r="D70" s="144" t="s">
        <v>172</v>
      </c>
      <c r="E70" s="145"/>
      <c r="F70" s="145"/>
      <c r="G70" s="145"/>
      <c r="H70" s="145"/>
      <c r="I70" s="145"/>
      <c r="J70" s="146">
        <f>J414</f>
        <v>0</v>
      </c>
      <c r="K70" s="143"/>
      <c r="L70" s="147"/>
    </row>
    <row r="71" spans="1:31" s="10" customFormat="1" ht="19.95" customHeight="1">
      <c r="B71" s="142"/>
      <c r="C71" s="143"/>
      <c r="D71" s="144" t="s">
        <v>173</v>
      </c>
      <c r="E71" s="145"/>
      <c r="F71" s="145"/>
      <c r="G71" s="145"/>
      <c r="H71" s="145"/>
      <c r="I71" s="145"/>
      <c r="J71" s="146">
        <f>J427</f>
        <v>0</v>
      </c>
      <c r="K71" s="143"/>
      <c r="L71" s="147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" customHeight="1">
      <c r="A78" s="35"/>
      <c r="B78" s="36"/>
      <c r="C78" s="24" t="s">
        <v>174</v>
      </c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85" t="str">
        <f>E7</f>
        <v>Vodovod Tošovice II. Etapa</v>
      </c>
      <c r="F81" s="386"/>
      <c r="G81" s="386"/>
      <c r="H81" s="386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141</v>
      </c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30" customHeight="1">
      <c r="A83" s="35"/>
      <c r="B83" s="36"/>
      <c r="C83" s="37"/>
      <c r="D83" s="37"/>
      <c r="E83" s="342" t="str">
        <f>E9</f>
        <v>01.1.5 - IO 01 - Vodovodní případěč 2 - st. 903,61 - 2692,01 m (bez komunikace)</v>
      </c>
      <c r="F83" s="387"/>
      <c r="G83" s="387"/>
      <c r="H83" s="38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F12</f>
        <v>Odry</v>
      </c>
      <c r="G85" s="37"/>
      <c r="H85" s="37"/>
      <c r="I85" s="30" t="s">
        <v>23</v>
      </c>
      <c r="J85" s="60" t="str">
        <f>IF(J12="","",J12)</f>
        <v>5. 5. 2025</v>
      </c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15" customHeight="1">
      <c r="A87" s="35"/>
      <c r="B87" s="36"/>
      <c r="C87" s="30" t="s">
        <v>25</v>
      </c>
      <c r="D87" s="37"/>
      <c r="E87" s="37"/>
      <c r="F87" s="28" t="str">
        <f>E15</f>
        <v>Město Odry</v>
      </c>
      <c r="G87" s="37"/>
      <c r="H87" s="37"/>
      <c r="I87" s="30" t="s">
        <v>33</v>
      </c>
      <c r="J87" s="33" t="str">
        <f>E21</f>
        <v>Hydroelko, s.r.o.</v>
      </c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15" customHeight="1">
      <c r="A88" s="35"/>
      <c r="B88" s="36"/>
      <c r="C88" s="30" t="s">
        <v>31</v>
      </c>
      <c r="D88" s="37"/>
      <c r="E88" s="37"/>
      <c r="F88" s="28" t="str">
        <f>IF(E18="","",E18)</f>
        <v>Vyplň údaj</v>
      </c>
      <c r="G88" s="37"/>
      <c r="H88" s="37"/>
      <c r="I88" s="30" t="s">
        <v>38</v>
      </c>
      <c r="J88" s="33" t="str">
        <f>E24</f>
        <v xml:space="preserve"> </v>
      </c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8"/>
      <c r="B90" s="149"/>
      <c r="C90" s="150" t="s">
        <v>175</v>
      </c>
      <c r="D90" s="151" t="s">
        <v>61</v>
      </c>
      <c r="E90" s="151" t="s">
        <v>57</v>
      </c>
      <c r="F90" s="151" t="s">
        <v>58</v>
      </c>
      <c r="G90" s="151" t="s">
        <v>176</v>
      </c>
      <c r="H90" s="151" t="s">
        <v>177</v>
      </c>
      <c r="I90" s="151" t="s">
        <v>178</v>
      </c>
      <c r="J90" s="152" t="s">
        <v>160</v>
      </c>
      <c r="K90" s="153" t="s">
        <v>179</v>
      </c>
      <c r="L90" s="154"/>
      <c r="M90" s="69" t="s">
        <v>19</v>
      </c>
      <c r="N90" s="70" t="s">
        <v>46</v>
      </c>
      <c r="O90" s="70" t="s">
        <v>180</v>
      </c>
      <c r="P90" s="70" t="s">
        <v>181</v>
      </c>
      <c r="Q90" s="70" t="s">
        <v>182</v>
      </c>
      <c r="R90" s="70" t="s">
        <v>183</v>
      </c>
      <c r="S90" s="70" t="s">
        <v>184</v>
      </c>
      <c r="T90" s="71" t="s">
        <v>185</v>
      </c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</row>
    <row r="91" spans="1:65" s="2" customFormat="1" ht="22.8" customHeight="1">
      <c r="A91" s="35"/>
      <c r="B91" s="36"/>
      <c r="C91" s="76" t="s">
        <v>186</v>
      </c>
      <c r="D91" s="37"/>
      <c r="E91" s="37"/>
      <c r="F91" s="37"/>
      <c r="G91" s="37"/>
      <c r="H91" s="37"/>
      <c r="I91" s="37"/>
      <c r="J91" s="155">
        <f>BK91</f>
        <v>0</v>
      </c>
      <c r="K91" s="37"/>
      <c r="L91" s="40"/>
      <c r="M91" s="72"/>
      <c r="N91" s="156"/>
      <c r="O91" s="73"/>
      <c r="P91" s="157">
        <f>P92+P407+P413</f>
        <v>0</v>
      </c>
      <c r="Q91" s="73"/>
      <c r="R91" s="157">
        <f>R92+R407+R413</f>
        <v>20.149590079999999</v>
      </c>
      <c r="S91" s="73"/>
      <c r="T91" s="158">
        <f>T92+T407+T413</f>
        <v>1.2320000000000001E-2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75</v>
      </c>
      <c r="AU91" s="18" t="s">
        <v>161</v>
      </c>
      <c r="BK91" s="159">
        <f>BK92+BK407+BK413</f>
        <v>0</v>
      </c>
    </row>
    <row r="92" spans="1:65" s="12" customFormat="1" ht="25.95" customHeight="1">
      <c r="B92" s="160"/>
      <c r="C92" s="161"/>
      <c r="D92" s="162" t="s">
        <v>75</v>
      </c>
      <c r="E92" s="163" t="s">
        <v>187</v>
      </c>
      <c r="F92" s="163" t="s">
        <v>188</v>
      </c>
      <c r="G92" s="161"/>
      <c r="H92" s="161"/>
      <c r="I92" s="164"/>
      <c r="J92" s="165">
        <f>BK92</f>
        <v>0</v>
      </c>
      <c r="K92" s="161"/>
      <c r="L92" s="166"/>
      <c r="M92" s="167"/>
      <c r="N92" s="168"/>
      <c r="O92" s="168"/>
      <c r="P92" s="169">
        <f>P93+P212+P229+P237+P389+P400</f>
        <v>0</v>
      </c>
      <c r="Q92" s="168"/>
      <c r="R92" s="169">
        <f>R93+R212+R229+R237+R389+R400</f>
        <v>19.88175008</v>
      </c>
      <c r="S92" s="168"/>
      <c r="T92" s="170">
        <f>T93+T212+T229+T237+T389+T400</f>
        <v>1.2320000000000001E-2</v>
      </c>
      <c r="AR92" s="171" t="s">
        <v>84</v>
      </c>
      <c r="AT92" s="172" t="s">
        <v>75</v>
      </c>
      <c r="AU92" s="172" t="s">
        <v>76</v>
      </c>
      <c r="AY92" s="171" t="s">
        <v>189</v>
      </c>
      <c r="BK92" s="173">
        <f>BK93+BK212+BK229+BK237+BK389+BK400</f>
        <v>0</v>
      </c>
    </row>
    <row r="93" spans="1:65" s="12" customFormat="1" ht="22.8" customHeight="1">
      <c r="B93" s="160"/>
      <c r="C93" s="161"/>
      <c r="D93" s="162" t="s">
        <v>75</v>
      </c>
      <c r="E93" s="174" t="s">
        <v>84</v>
      </c>
      <c r="F93" s="174" t="s">
        <v>190</v>
      </c>
      <c r="G93" s="161"/>
      <c r="H93" s="161"/>
      <c r="I93" s="164"/>
      <c r="J93" s="175">
        <f>BK93</f>
        <v>0</v>
      </c>
      <c r="K93" s="161"/>
      <c r="L93" s="166"/>
      <c r="M93" s="167"/>
      <c r="N93" s="168"/>
      <c r="O93" s="168"/>
      <c r="P93" s="169">
        <f>SUM(P94:P211)</f>
        <v>0</v>
      </c>
      <c r="Q93" s="168"/>
      <c r="R93" s="169">
        <f>SUM(R94:R211)</f>
        <v>3.6431528000000002</v>
      </c>
      <c r="S93" s="168"/>
      <c r="T93" s="170">
        <f>SUM(T94:T211)</f>
        <v>0</v>
      </c>
      <c r="AR93" s="171" t="s">
        <v>84</v>
      </c>
      <c r="AT93" s="172" t="s">
        <v>75</v>
      </c>
      <c r="AU93" s="172" t="s">
        <v>84</v>
      </c>
      <c r="AY93" s="171" t="s">
        <v>189</v>
      </c>
      <c r="BK93" s="173">
        <f>SUM(BK94:BK211)</f>
        <v>0</v>
      </c>
    </row>
    <row r="94" spans="1:65" s="2" customFormat="1" ht="24.15" customHeight="1">
      <c r="A94" s="35"/>
      <c r="B94" s="36"/>
      <c r="C94" s="176" t="s">
        <v>84</v>
      </c>
      <c r="D94" s="176" t="s">
        <v>191</v>
      </c>
      <c r="E94" s="177" t="s">
        <v>192</v>
      </c>
      <c r="F94" s="178" t="s">
        <v>193</v>
      </c>
      <c r="G94" s="179" t="s">
        <v>194</v>
      </c>
      <c r="H94" s="180">
        <v>1</v>
      </c>
      <c r="I94" s="181"/>
      <c r="J94" s="182">
        <f>ROUND(I94*H94,2)</f>
        <v>0</v>
      </c>
      <c r="K94" s="183"/>
      <c r="L94" s="40"/>
      <c r="M94" s="184" t="s">
        <v>19</v>
      </c>
      <c r="N94" s="185" t="s">
        <v>47</v>
      </c>
      <c r="O94" s="65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8" t="s">
        <v>195</v>
      </c>
      <c r="AT94" s="188" t="s">
        <v>191</v>
      </c>
      <c r="AU94" s="188" t="s">
        <v>86</v>
      </c>
      <c r="AY94" s="18" t="s">
        <v>189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8" t="s">
        <v>84</v>
      </c>
      <c r="BK94" s="189">
        <f>ROUND(I94*H94,2)</f>
        <v>0</v>
      </c>
      <c r="BL94" s="18" t="s">
        <v>195</v>
      </c>
      <c r="BM94" s="188" t="s">
        <v>196</v>
      </c>
    </row>
    <row r="95" spans="1:65" s="2" customFormat="1" ht="19.2">
      <c r="A95" s="35"/>
      <c r="B95" s="36"/>
      <c r="C95" s="37"/>
      <c r="D95" s="190" t="s">
        <v>197</v>
      </c>
      <c r="E95" s="37"/>
      <c r="F95" s="191" t="s">
        <v>198</v>
      </c>
      <c r="G95" s="37"/>
      <c r="H95" s="37"/>
      <c r="I95" s="192"/>
      <c r="J95" s="37"/>
      <c r="K95" s="37"/>
      <c r="L95" s="40"/>
      <c r="M95" s="193"/>
      <c r="N95" s="194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197</v>
      </c>
      <c r="AU95" s="18" t="s">
        <v>86</v>
      </c>
    </row>
    <row r="96" spans="1:65" s="2" customFormat="1" ht="10.199999999999999">
      <c r="A96" s="35"/>
      <c r="B96" s="36"/>
      <c r="C96" s="37"/>
      <c r="D96" s="195" t="s">
        <v>199</v>
      </c>
      <c r="E96" s="37"/>
      <c r="F96" s="196" t="s">
        <v>200</v>
      </c>
      <c r="G96" s="37"/>
      <c r="H96" s="37"/>
      <c r="I96" s="192"/>
      <c r="J96" s="37"/>
      <c r="K96" s="37"/>
      <c r="L96" s="40"/>
      <c r="M96" s="193"/>
      <c r="N96" s="19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199</v>
      </c>
      <c r="AU96" s="18" t="s">
        <v>86</v>
      </c>
    </row>
    <row r="97" spans="1:65" s="13" customFormat="1" ht="10.199999999999999">
      <c r="B97" s="197"/>
      <c r="C97" s="198"/>
      <c r="D97" s="190" t="s">
        <v>201</v>
      </c>
      <c r="E97" s="199" t="s">
        <v>19</v>
      </c>
      <c r="F97" s="200" t="s">
        <v>84</v>
      </c>
      <c r="G97" s="198"/>
      <c r="H97" s="201">
        <v>1</v>
      </c>
      <c r="I97" s="202"/>
      <c r="J97" s="198"/>
      <c r="K97" s="198"/>
      <c r="L97" s="203"/>
      <c r="M97" s="204"/>
      <c r="N97" s="205"/>
      <c r="O97" s="205"/>
      <c r="P97" s="205"/>
      <c r="Q97" s="205"/>
      <c r="R97" s="205"/>
      <c r="S97" s="205"/>
      <c r="T97" s="206"/>
      <c r="AT97" s="207" t="s">
        <v>201</v>
      </c>
      <c r="AU97" s="207" t="s">
        <v>86</v>
      </c>
      <c r="AV97" s="13" t="s">
        <v>86</v>
      </c>
      <c r="AW97" s="13" t="s">
        <v>37</v>
      </c>
      <c r="AX97" s="13" t="s">
        <v>84</v>
      </c>
      <c r="AY97" s="207" t="s">
        <v>189</v>
      </c>
    </row>
    <row r="98" spans="1:65" s="2" customFormat="1" ht="21.75" customHeight="1">
      <c r="A98" s="35"/>
      <c r="B98" s="36"/>
      <c r="C98" s="176" t="s">
        <v>86</v>
      </c>
      <c r="D98" s="176" t="s">
        <v>191</v>
      </c>
      <c r="E98" s="177" t="s">
        <v>202</v>
      </c>
      <c r="F98" s="178" t="s">
        <v>203</v>
      </c>
      <c r="G98" s="179" t="s">
        <v>194</v>
      </c>
      <c r="H98" s="180">
        <v>1</v>
      </c>
      <c r="I98" s="181"/>
      <c r="J98" s="182">
        <f>ROUND(I98*H98,2)</f>
        <v>0</v>
      </c>
      <c r="K98" s="183"/>
      <c r="L98" s="40"/>
      <c r="M98" s="184" t="s">
        <v>19</v>
      </c>
      <c r="N98" s="185" t="s">
        <v>47</v>
      </c>
      <c r="O98" s="65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8" t="s">
        <v>195</v>
      </c>
      <c r="AT98" s="188" t="s">
        <v>191</v>
      </c>
      <c r="AU98" s="188" t="s">
        <v>86</v>
      </c>
      <c r="AY98" s="18" t="s">
        <v>189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8" t="s">
        <v>84</v>
      </c>
      <c r="BK98" s="189">
        <f>ROUND(I98*H98,2)</f>
        <v>0</v>
      </c>
      <c r="BL98" s="18" t="s">
        <v>195</v>
      </c>
      <c r="BM98" s="188" t="s">
        <v>204</v>
      </c>
    </row>
    <row r="99" spans="1:65" s="2" customFormat="1" ht="19.2">
      <c r="A99" s="35"/>
      <c r="B99" s="36"/>
      <c r="C99" s="37"/>
      <c r="D99" s="190" t="s">
        <v>197</v>
      </c>
      <c r="E99" s="37"/>
      <c r="F99" s="191" t="s">
        <v>205</v>
      </c>
      <c r="G99" s="37"/>
      <c r="H99" s="37"/>
      <c r="I99" s="192"/>
      <c r="J99" s="37"/>
      <c r="K99" s="37"/>
      <c r="L99" s="40"/>
      <c r="M99" s="193"/>
      <c r="N99" s="194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197</v>
      </c>
      <c r="AU99" s="18" t="s">
        <v>86</v>
      </c>
    </row>
    <row r="100" spans="1:65" s="2" customFormat="1" ht="10.199999999999999">
      <c r="A100" s="35"/>
      <c r="B100" s="36"/>
      <c r="C100" s="37"/>
      <c r="D100" s="195" t="s">
        <v>199</v>
      </c>
      <c r="E100" s="37"/>
      <c r="F100" s="196" t="s">
        <v>206</v>
      </c>
      <c r="G100" s="37"/>
      <c r="H100" s="37"/>
      <c r="I100" s="192"/>
      <c r="J100" s="37"/>
      <c r="K100" s="37"/>
      <c r="L100" s="40"/>
      <c r="M100" s="193"/>
      <c r="N100" s="194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199</v>
      </c>
      <c r="AU100" s="18" t="s">
        <v>86</v>
      </c>
    </row>
    <row r="101" spans="1:65" s="13" customFormat="1" ht="10.199999999999999">
      <c r="B101" s="197"/>
      <c r="C101" s="198"/>
      <c r="D101" s="190" t="s">
        <v>201</v>
      </c>
      <c r="E101" s="199" t="s">
        <v>19</v>
      </c>
      <c r="F101" s="200" t="s">
        <v>84</v>
      </c>
      <c r="G101" s="198"/>
      <c r="H101" s="201">
        <v>1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201</v>
      </c>
      <c r="AU101" s="207" t="s">
        <v>86</v>
      </c>
      <c r="AV101" s="13" t="s">
        <v>86</v>
      </c>
      <c r="AW101" s="13" t="s">
        <v>37</v>
      </c>
      <c r="AX101" s="13" t="s">
        <v>84</v>
      </c>
      <c r="AY101" s="207" t="s">
        <v>189</v>
      </c>
    </row>
    <row r="102" spans="1:65" s="2" customFormat="1" ht="24.15" customHeight="1">
      <c r="A102" s="35"/>
      <c r="B102" s="36"/>
      <c r="C102" s="176" t="s">
        <v>207</v>
      </c>
      <c r="D102" s="176" t="s">
        <v>191</v>
      </c>
      <c r="E102" s="177" t="s">
        <v>208</v>
      </c>
      <c r="F102" s="178" t="s">
        <v>209</v>
      </c>
      <c r="G102" s="179" t="s">
        <v>210</v>
      </c>
      <c r="H102" s="180">
        <v>100</v>
      </c>
      <c r="I102" s="181"/>
      <c r="J102" s="182">
        <f>ROUND(I102*H102,2)</f>
        <v>0</v>
      </c>
      <c r="K102" s="183"/>
      <c r="L102" s="40"/>
      <c r="M102" s="184" t="s">
        <v>19</v>
      </c>
      <c r="N102" s="185" t="s">
        <v>47</v>
      </c>
      <c r="O102" s="65"/>
      <c r="P102" s="186">
        <f>O102*H102</f>
        <v>0</v>
      </c>
      <c r="Q102" s="186">
        <v>8.6800000000000002E-3</v>
      </c>
      <c r="R102" s="186">
        <f>Q102*H102</f>
        <v>0.86799999999999999</v>
      </c>
      <c r="S102" s="186">
        <v>0</v>
      </c>
      <c r="T102" s="187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8" t="s">
        <v>195</v>
      </c>
      <c r="AT102" s="188" t="s">
        <v>191</v>
      </c>
      <c r="AU102" s="188" t="s">
        <v>86</v>
      </c>
      <c r="AY102" s="18" t="s">
        <v>189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8" t="s">
        <v>84</v>
      </c>
      <c r="BK102" s="189">
        <f>ROUND(I102*H102,2)</f>
        <v>0</v>
      </c>
      <c r="BL102" s="18" t="s">
        <v>195</v>
      </c>
      <c r="BM102" s="188" t="s">
        <v>211</v>
      </c>
    </row>
    <row r="103" spans="1:65" s="2" customFormat="1" ht="57.6">
      <c r="A103" s="35"/>
      <c r="B103" s="36"/>
      <c r="C103" s="37"/>
      <c r="D103" s="190" t="s">
        <v>197</v>
      </c>
      <c r="E103" s="37"/>
      <c r="F103" s="191" t="s">
        <v>212</v>
      </c>
      <c r="G103" s="37"/>
      <c r="H103" s="37"/>
      <c r="I103" s="192"/>
      <c r="J103" s="37"/>
      <c r="K103" s="37"/>
      <c r="L103" s="40"/>
      <c r="M103" s="193"/>
      <c r="N103" s="19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197</v>
      </c>
      <c r="AU103" s="18" t="s">
        <v>86</v>
      </c>
    </row>
    <row r="104" spans="1:65" s="2" customFormat="1" ht="10.199999999999999">
      <c r="A104" s="35"/>
      <c r="B104" s="36"/>
      <c r="C104" s="37"/>
      <c r="D104" s="195" t="s">
        <v>199</v>
      </c>
      <c r="E104" s="37"/>
      <c r="F104" s="196" t="s">
        <v>213</v>
      </c>
      <c r="G104" s="37"/>
      <c r="H104" s="37"/>
      <c r="I104" s="192"/>
      <c r="J104" s="37"/>
      <c r="K104" s="37"/>
      <c r="L104" s="40"/>
      <c r="M104" s="193"/>
      <c r="N104" s="19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199</v>
      </c>
      <c r="AU104" s="18" t="s">
        <v>86</v>
      </c>
    </row>
    <row r="105" spans="1:65" s="13" customFormat="1" ht="10.199999999999999">
      <c r="B105" s="197"/>
      <c r="C105" s="198"/>
      <c r="D105" s="190" t="s">
        <v>201</v>
      </c>
      <c r="E105" s="199" t="s">
        <v>19</v>
      </c>
      <c r="F105" s="200" t="s">
        <v>214</v>
      </c>
      <c r="G105" s="198"/>
      <c r="H105" s="201">
        <v>100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201</v>
      </c>
      <c r="AU105" s="207" t="s">
        <v>86</v>
      </c>
      <c r="AV105" s="13" t="s">
        <v>86</v>
      </c>
      <c r="AW105" s="13" t="s">
        <v>37</v>
      </c>
      <c r="AX105" s="13" t="s">
        <v>84</v>
      </c>
      <c r="AY105" s="207" t="s">
        <v>189</v>
      </c>
    </row>
    <row r="106" spans="1:65" s="2" customFormat="1" ht="24.15" customHeight="1">
      <c r="A106" s="35"/>
      <c r="B106" s="36"/>
      <c r="C106" s="176" t="s">
        <v>195</v>
      </c>
      <c r="D106" s="176" t="s">
        <v>191</v>
      </c>
      <c r="E106" s="177" t="s">
        <v>215</v>
      </c>
      <c r="F106" s="178" t="s">
        <v>216</v>
      </c>
      <c r="G106" s="179" t="s">
        <v>210</v>
      </c>
      <c r="H106" s="180">
        <v>2</v>
      </c>
      <c r="I106" s="181"/>
      <c r="J106" s="182">
        <f>ROUND(I106*H106,2)</f>
        <v>0</v>
      </c>
      <c r="K106" s="183"/>
      <c r="L106" s="40"/>
      <c r="M106" s="184" t="s">
        <v>19</v>
      </c>
      <c r="N106" s="185" t="s">
        <v>47</v>
      </c>
      <c r="O106" s="65"/>
      <c r="P106" s="186">
        <f>O106*H106</f>
        <v>0</v>
      </c>
      <c r="Q106" s="186">
        <v>1.269E-2</v>
      </c>
      <c r="R106" s="186">
        <f>Q106*H106</f>
        <v>2.538E-2</v>
      </c>
      <c r="S106" s="186">
        <v>0</v>
      </c>
      <c r="T106" s="18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8" t="s">
        <v>195</v>
      </c>
      <c r="AT106" s="188" t="s">
        <v>191</v>
      </c>
      <c r="AU106" s="188" t="s">
        <v>86</v>
      </c>
      <c r="AY106" s="18" t="s">
        <v>189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8" t="s">
        <v>84</v>
      </c>
      <c r="BK106" s="189">
        <f>ROUND(I106*H106,2)</f>
        <v>0</v>
      </c>
      <c r="BL106" s="18" t="s">
        <v>195</v>
      </c>
      <c r="BM106" s="188" t="s">
        <v>217</v>
      </c>
    </row>
    <row r="107" spans="1:65" s="2" customFormat="1" ht="67.2">
      <c r="A107" s="35"/>
      <c r="B107" s="36"/>
      <c r="C107" s="37"/>
      <c r="D107" s="190" t="s">
        <v>197</v>
      </c>
      <c r="E107" s="37"/>
      <c r="F107" s="191" t="s">
        <v>218</v>
      </c>
      <c r="G107" s="37"/>
      <c r="H107" s="37"/>
      <c r="I107" s="192"/>
      <c r="J107" s="37"/>
      <c r="K107" s="37"/>
      <c r="L107" s="40"/>
      <c r="M107" s="193"/>
      <c r="N107" s="194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197</v>
      </c>
      <c r="AU107" s="18" t="s">
        <v>86</v>
      </c>
    </row>
    <row r="108" spans="1:65" s="2" customFormat="1" ht="10.199999999999999">
      <c r="A108" s="35"/>
      <c r="B108" s="36"/>
      <c r="C108" s="37"/>
      <c r="D108" s="195" t="s">
        <v>199</v>
      </c>
      <c r="E108" s="37"/>
      <c r="F108" s="196" t="s">
        <v>219</v>
      </c>
      <c r="G108" s="37"/>
      <c r="H108" s="37"/>
      <c r="I108" s="192"/>
      <c r="J108" s="37"/>
      <c r="K108" s="37"/>
      <c r="L108" s="40"/>
      <c r="M108" s="193"/>
      <c r="N108" s="194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199</v>
      </c>
      <c r="AU108" s="18" t="s">
        <v>86</v>
      </c>
    </row>
    <row r="109" spans="1:65" s="13" customFormat="1" ht="10.199999999999999">
      <c r="B109" s="197"/>
      <c r="C109" s="198"/>
      <c r="D109" s="190" t="s">
        <v>201</v>
      </c>
      <c r="E109" s="199" t="s">
        <v>19</v>
      </c>
      <c r="F109" s="200" t="s">
        <v>86</v>
      </c>
      <c r="G109" s="198"/>
      <c r="H109" s="201">
        <v>2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201</v>
      </c>
      <c r="AU109" s="207" t="s">
        <v>86</v>
      </c>
      <c r="AV109" s="13" t="s">
        <v>86</v>
      </c>
      <c r="AW109" s="13" t="s">
        <v>37</v>
      </c>
      <c r="AX109" s="13" t="s">
        <v>84</v>
      </c>
      <c r="AY109" s="207" t="s">
        <v>189</v>
      </c>
    </row>
    <row r="110" spans="1:65" s="2" customFormat="1" ht="24.15" customHeight="1">
      <c r="A110" s="35"/>
      <c r="B110" s="36"/>
      <c r="C110" s="176" t="s">
        <v>220</v>
      </c>
      <c r="D110" s="176" t="s">
        <v>191</v>
      </c>
      <c r="E110" s="177" t="s">
        <v>221</v>
      </c>
      <c r="F110" s="178" t="s">
        <v>222</v>
      </c>
      <c r="G110" s="179" t="s">
        <v>210</v>
      </c>
      <c r="H110" s="180">
        <v>8</v>
      </c>
      <c r="I110" s="181"/>
      <c r="J110" s="182">
        <f>ROUND(I110*H110,2)</f>
        <v>0</v>
      </c>
      <c r="K110" s="183"/>
      <c r="L110" s="40"/>
      <c r="M110" s="184" t="s">
        <v>19</v>
      </c>
      <c r="N110" s="185" t="s">
        <v>47</v>
      </c>
      <c r="O110" s="65"/>
      <c r="P110" s="186">
        <f>O110*H110</f>
        <v>0</v>
      </c>
      <c r="Q110" s="186">
        <v>3.6900000000000002E-2</v>
      </c>
      <c r="R110" s="186">
        <f>Q110*H110</f>
        <v>0.29520000000000002</v>
      </c>
      <c r="S110" s="186">
        <v>0</v>
      </c>
      <c r="T110" s="187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8" t="s">
        <v>195</v>
      </c>
      <c r="AT110" s="188" t="s">
        <v>191</v>
      </c>
      <c r="AU110" s="188" t="s">
        <v>86</v>
      </c>
      <c r="AY110" s="18" t="s">
        <v>189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8" t="s">
        <v>84</v>
      </c>
      <c r="BK110" s="189">
        <f>ROUND(I110*H110,2)</f>
        <v>0</v>
      </c>
      <c r="BL110" s="18" t="s">
        <v>195</v>
      </c>
      <c r="BM110" s="188" t="s">
        <v>223</v>
      </c>
    </row>
    <row r="111" spans="1:65" s="2" customFormat="1" ht="57.6">
      <c r="A111" s="35"/>
      <c r="B111" s="36"/>
      <c r="C111" s="37"/>
      <c r="D111" s="190" t="s">
        <v>197</v>
      </c>
      <c r="E111" s="37"/>
      <c r="F111" s="191" t="s">
        <v>224</v>
      </c>
      <c r="G111" s="37"/>
      <c r="H111" s="37"/>
      <c r="I111" s="192"/>
      <c r="J111" s="37"/>
      <c r="K111" s="37"/>
      <c r="L111" s="40"/>
      <c r="M111" s="193"/>
      <c r="N111" s="194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197</v>
      </c>
      <c r="AU111" s="18" t="s">
        <v>86</v>
      </c>
    </row>
    <row r="112" spans="1:65" s="2" customFormat="1" ht="10.199999999999999">
      <c r="A112" s="35"/>
      <c r="B112" s="36"/>
      <c r="C112" s="37"/>
      <c r="D112" s="195" t="s">
        <v>199</v>
      </c>
      <c r="E112" s="37"/>
      <c r="F112" s="196" t="s">
        <v>225</v>
      </c>
      <c r="G112" s="37"/>
      <c r="H112" s="37"/>
      <c r="I112" s="192"/>
      <c r="J112" s="37"/>
      <c r="K112" s="37"/>
      <c r="L112" s="40"/>
      <c r="M112" s="193"/>
      <c r="N112" s="194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199</v>
      </c>
      <c r="AU112" s="18" t="s">
        <v>86</v>
      </c>
    </row>
    <row r="113" spans="1:65" s="13" customFormat="1" ht="10.199999999999999">
      <c r="B113" s="197"/>
      <c r="C113" s="198"/>
      <c r="D113" s="190" t="s">
        <v>201</v>
      </c>
      <c r="E113" s="199" t="s">
        <v>19</v>
      </c>
      <c r="F113" s="200" t="s">
        <v>226</v>
      </c>
      <c r="G113" s="198"/>
      <c r="H113" s="201">
        <v>8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201</v>
      </c>
      <c r="AU113" s="207" t="s">
        <v>86</v>
      </c>
      <c r="AV113" s="13" t="s">
        <v>86</v>
      </c>
      <c r="AW113" s="13" t="s">
        <v>37</v>
      </c>
      <c r="AX113" s="13" t="s">
        <v>84</v>
      </c>
      <c r="AY113" s="207" t="s">
        <v>189</v>
      </c>
    </row>
    <row r="114" spans="1:65" s="2" customFormat="1" ht="24.15" customHeight="1">
      <c r="A114" s="35"/>
      <c r="B114" s="36"/>
      <c r="C114" s="176" t="s">
        <v>227</v>
      </c>
      <c r="D114" s="176" t="s">
        <v>191</v>
      </c>
      <c r="E114" s="177" t="s">
        <v>228</v>
      </c>
      <c r="F114" s="178" t="s">
        <v>229</v>
      </c>
      <c r="G114" s="179" t="s">
        <v>230</v>
      </c>
      <c r="H114" s="180">
        <v>541</v>
      </c>
      <c r="I114" s="181"/>
      <c r="J114" s="182">
        <f>ROUND(I114*H114,2)</f>
        <v>0</v>
      </c>
      <c r="K114" s="183"/>
      <c r="L114" s="40"/>
      <c r="M114" s="184" t="s">
        <v>19</v>
      </c>
      <c r="N114" s="185" t="s">
        <v>47</v>
      </c>
      <c r="O114" s="65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8" t="s">
        <v>195</v>
      </c>
      <c r="AT114" s="188" t="s">
        <v>191</v>
      </c>
      <c r="AU114" s="188" t="s">
        <v>86</v>
      </c>
      <c r="AY114" s="18" t="s">
        <v>189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8" t="s">
        <v>84</v>
      </c>
      <c r="BK114" s="189">
        <f>ROUND(I114*H114,2)</f>
        <v>0</v>
      </c>
      <c r="BL114" s="18" t="s">
        <v>195</v>
      </c>
      <c r="BM114" s="188" t="s">
        <v>231</v>
      </c>
    </row>
    <row r="115" spans="1:65" s="2" customFormat="1" ht="19.2">
      <c r="A115" s="35"/>
      <c r="B115" s="36"/>
      <c r="C115" s="37"/>
      <c r="D115" s="190" t="s">
        <v>197</v>
      </c>
      <c r="E115" s="37"/>
      <c r="F115" s="191" t="s">
        <v>232</v>
      </c>
      <c r="G115" s="37"/>
      <c r="H115" s="37"/>
      <c r="I115" s="192"/>
      <c r="J115" s="37"/>
      <c r="K115" s="37"/>
      <c r="L115" s="40"/>
      <c r="M115" s="193"/>
      <c r="N115" s="194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197</v>
      </c>
      <c r="AU115" s="18" t="s">
        <v>86</v>
      </c>
    </row>
    <row r="116" spans="1:65" s="2" customFormat="1" ht="10.199999999999999">
      <c r="A116" s="35"/>
      <c r="B116" s="36"/>
      <c r="C116" s="37"/>
      <c r="D116" s="195" t="s">
        <v>199</v>
      </c>
      <c r="E116" s="37"/>
      <c r="F116" s="196" t="s">
        <v>233</v>
      </c>
      <c r="G116" s="37"/>
      <c r="H116" s="37"/>
      <c r="I116" s="192"/>
      <c r="J116" s="37"/>
      <c r="K116" s="37"/>
      <c r="L116" s="40"/>
      <c r="M116" s="193"/>
      <c r="N116" s="194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199</v>
      </c>
      <c r="AU116" s="18" t="s">
        <v>86</v>
      </c>
    </row>
    <row r="117" spans="1:65" s="13" customFormat="1" ht="10.199999999999999">
      <c r="B117" s="197"/>
      <c r="C117" s="198"/>
      <c r="D117" s="190" t="s">
        <v>201</v>
      </c>
      <c r="E117" s="199" t="s">
        <v>135</v>
      </c>
      <c r="F117" s="200" t="s">
        <v>234</v>
      </c>
      <c r="G117" s="198"/>
      <c r="H117" s="201">
        <v>541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201</v>
      </c>
      <c r="AU117" s="207" t="s">
        <v>86</v>
      </c>
      <c r="AV117" s="13" t="s">
        <v>86</v>
      </c>
      <c r="AW117" s="13" t="s">
        <v>37</v>
      </c>
      <c r="AX117" s="13" t="s">
        <v>84</v>
      </c>
      <c r="AY117" s="207" t="s">
        <v>189</v>
      </c>
    </row>
    <row r="118" spans="1:65" s="2" customFormat="1" ht="33" customHeight="1">
      <c r="A118" s="35"/>
      <c r="B118" s="36"/>
      <c r="C118" s="176" t="s">
        <v>235</v>
      </c>
      <c r="D118" s="176" t="s">
        <v>191</v>
      </c>
      <c r="E118" s="177" t="s">
        <v>236</v>
      </c>
      <c r="F118" s="178" t="s">
        <v>237</v>
      </c>
      <c r="G118" s="179" t="s">
        <v>238</v>
      </c>
      <c r="H118" s="180">
        <v>134.4</v>
      </c>
      <c r="I118" s="181"/>
      <c r="J118" s="182">
        <f>ROUND(I118*H118,2)</f>
        <v>0</v>
      </c>
      <c r="K118" s="183"/>
      <c r="L118" s="40"/>
      <c r="M118" s="184" t="s">
        <v>19</v>
      </c>
      <c r="N118" s="185" t="s">
        <v>47</v>
      </c>
      <c r="O118" s="65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8" t="s">
        <v>195</v>
      </c>
      <c r="AT118" s="188" t="s">
        <v>191</v>
      </c>
      <c r="AU118" s="188" t="s">
        <v>86</v>
      </c>
      <c r="AY118" s="18" t="s">
        <v>189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8" t="s">
        <v>84</v>
      </c>
      <c r="BK118" s="189">
        <f>ROUND(I118*H118,2)</f>
        <v>0</v>
      </c>
      <c r="BL118" s="18" t="s">
        <v>195</v>
      </c>
      <c r="BM118" s="188" t="s">
        <v>239</v>
      </c>
    </row>
    <row r="119" spans="1:65" s="2" customFormat="1" ht="28.8">
      <c r="A119" s="35"/>
      <c r="B119" s="36"/>
      <c r="C119" s="37"/>
      <c r="D119" s="190" t="s">
        <v>197</v>
      </c>
      <c r="E119" s="37"/>
      <c r="F119" s="191" t="s">
        <v>240</v>
      </c>
      <c r="G119" s="37"/>
      <c r="H119" s="37"/>
      <c r="I119" s="192"/>
      <c r="J119" s="37"/>
      <c r="K119" s="37"/>
      <c r="L119" s="40"/>
      <c r="M119" s="193"/>
      <c r="N119" s="194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197</v>
      </c>
      <c r="AU119" s="18" t="s">
        <v>86</v>
      </c>
    </row>
    <row r="120" spans="1:65" s="2" customFormat="1" ht="10.199999999999999">
      <c r="A120" s="35"/>
      <c r="B120" s="36"/>
      <c r="C120" s="37"/>
      <c r="D120" s="195" t="s">
        <v>199</v>
      </c>
      <c r="E120" s="37"/>
      <c r="F120" s="196" t="s">
        <v>241</v>
      </c>
      <c r="G120" s="37"/>
      <c r="H120" s="37"/>
      <c r="I120" s="192"/>
      <c r="J120" s="37"/>
      <c r="K120" s="37"/>
      <c r="L120" s="40"/>
      <c r="M120" s="193"/>
      <c r="N120" s="194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199</v>
      </c>
      <c r="AU120" s="18" t="s">
        <v>86</v>
      </c>
    </row>
    <row r="121" spans="1:65" s="13" customFormat="1" ht="20.399999999999999">
      <c r="B121" s="197"/>
      <c r="C121" s="198"/>
      <c r="D121" s="190" t="s">
        <v>201</v>
      </c>
      <c r="E121" s="199" t="s">
        <v>149</v>
      </c>
      <c r="F121" s="200" t="s">
        <v>242</v>
      </c>
      <c r="G121" s="198"/>
      <c r="H121" s="201">
        <v>134.4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201</v>
      </c>
      <c r="AU121" s="207" t="s">
        <v>86</v>
      </c>
      <c r="AV121" s="13" t="s">
        <v>86</v>
      </c>
      <c r="AW121" s="13" t="s">
        <v>37</v>
      </c>
      <c r="AX121" s="13" t="s">
        <v>84</v>
      </c>
      <c r="AY121" s="207" t="s">
        <v>189</v>
      </c>
    </row>
    <row r="122" spans="1:65" s="2" customFormat="1" ht="37.799999999999997" customHeight="1">
      <c r="A122" s="35"/>
      <c r="B122" s="36"/>
      <c r="C122" s="176" t="s">
        <v>226</v>
      </c>
      <c r="D122" s="176" t="s">
        <v>191</v>
      </c>
      <c r="E122" s="177" t="s">
        <v>243</v>
      </c>
      <c r="F122" s="178" t="s">
        <v>244</v>
      </c>
      <c r="G122" s="179" t="s">
        <v>238</v>
      </c>
      <c r="H122" s="180">
        <v>1715.0160000000001</v>
      </c>
      <c r="I122" s="181"/>
      <c r="J122" s="182">
        <f>ROUND(I122*H122,2)</f>
        <v>0</v>
      </c>
      <c r="K122" s="183"/>
      <c r="L122" s="40"/>
      <c r="M122" s="184" t="s">
        <v>19</v>
      </c>
      <c r="N122" s="185" t="s">
        <v>47</v>
      </c>
      <c r="O122" s="65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8" t="s">
        <v>195</v>
      </c>
      <c r="AT122" s="188" t="s">
        <v>191</v>
      </c>
      <c r="AU122" s="188" t="s">
        <v>86</v>
      </c>
      <c r="AY122" s="18" t="s">
        <v>189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8" t="s">
        <v>84</v>
      </c>
      <c r="BK122" s="189">
        <f>ROUND(I122*H122,2)</f>
        <v>0</v>
      </c>
      <c r="BL122" s="18" t="s">
        <v>195</v>
      </c>
      <c r="BM122" s="188" t="s">
        <v>245</v>
      </c>
    </row>
    <row r="123" spans="1:65" s="2" customFormat="1" ht="38.4">
      <c r="A123" s="35"/>
      <c r="B123" s="36"/>
      <c r="C123" s="37"/>
      <c r="D123" s="190" t="s">
        <v>197</v>
      </c>
      <c r="E123" s="37"/>
      <c r="F123" s="191" t="s">
        <v>246</v>
      </c>
      <c r="G123" s="37"/>
      <c r="H123" s="37"/>
      <c r="I123" s="192"/>
      <c r="J123" s="37"/>
      <c r="K123" s="37"/>
      <c r="L123" s="40"/>
      <c r="M123" s="193"/>
      <c r="N123" s="194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197</v>
      </c>
      <c r="AU123" s="18" t="s">
        <v>86</v>
      </c>
    </row>
    <row r="124" spans="1:65" s="2" customFormat="1" ht="10.199999999999999">
      <c r="A124" s="35"/>
      <c r="B124" s="36"/>
      <c r="C124" s="37"/>
      <c r="D124" s="195" t="s">
        <v>199</v>
      </c>
      <c r="E124" s="37"/>
      <c r="F124" s="196" t="s">
        <v>247</v>
      </c>
      <c r="G124" s="37"/>
      <c r="H124" s="37"/>
      <c r="I124" s="192"/>
      <c r="J124" s="37"/>
      <c r="K124" s="37"/>
      <c r="L124" s="40"/>
      <c r="M124" s="193"/>
      <c r="N124" s="194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199</v>
      </c>
      <c r="AU124" s="18" t="s">
        <v>86</v>
      </c>
    </row>
    <row r="125" spans="1:65" s="13" customFormat="1" ht="30.6">
      <c r="B125" s="197"/>
      <c r="C125" s="198"/>
      <c r="D125" s="190" t="s">
        <v>201</v>
      </c>
      <c r="E125" s="199" t="s">
        <v>146</v>
      </c>
      <c r="F125" s="200" t="s">
        <v>248</v>
      </c>
      <c r="G125" s="198"/>
      <c r="H125" s="201">
        <v>1715.0160000000001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201</v>
      </c>
      <c r="AU125" s="207" t="s">
        <v>86</v>
      </c>
      <c r="AV125" s="13" t="s">
        <v>86</v>
      </c>
      <c r="AW125" s="13" t="s">
        <v>37</v>
      </c>
      <c r="AX125" s="13" t="s">
        <v>84</v>
      </c>
      <c r="AY125" s="207" t="s">
        <v>189</v>
      </c>
    </row>
    <row r="126" spans="1:65" s="2" customFormat="1" ht="33" customHeight="1">
      <c r="A126" s="35"/>
      <c r="B126" s="36"/>
      <c r="C126" s="176" t="s">
        <v>249</v>
      </c>
      <c r="D126" s="176" t="s">
        <v>191</v>
      </c>
      <c r="E126" s="177" t="s">
        <v>250</v>
      </c>
      <c r="F126" s="178" t="s">
        <v>251</v>
      </c>
      <c r="G126" s="179" t="s">
        <v>238</v>
      </c>
      <c r="H126" s="180">
        <v>2.6080000000000001</v>
      </c>
      <c r="I126" s="181"/>
      <c r="J126" s="182">
        <f>ROUND(I126*H126,2)</f>
        <v>0</v>
      </c>
      <c r="K126" s="183"/>
      <c r="L126" s="40"/>
      <c r="M126" s="184" t="s">
        <v>19</v>
      </c>
      <c r="N126" s="185" t="s">
        <v>47</v>
      </c>
      <c r="O126" s="65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8" t="s">
        <v>195</v>
      </c>
      <c r="AT126" s="188" t="s">
        <v>191</v>
      </c>
      <c r="AU126" s="188" t="s">
        <v>86</v>
      </c>
      <c r="AY126" s="18" t="s">
        <v>189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8" t="s">
        <v>84</v>
      </c>
      <c r="BK126" s="189">
        <f>ROUND(I126*H126,2)</f>
        <v>0</v>
      </c>
      <c r="BL126" s="18" t="s">
        <v>195</v>
      </c>
      <c r="BM126" s="188" t="s">
        <v>252</v>
      </c>
    </row>
    <row r="127" spans="1:65" s="2" customFormat="1" ht="28.8">
      <c r="A127" s="35"/>
      <c r="B127" s="36"/>
      <c r="C127" s="37"/>
      <c r="D127" s="190" t="s">
        <v>197</v>
      </c>
      <c r="E127" s="37"/>
      <c r="F127" s="191" t="s">
        <v>253</v>
      </c>
      <c r="G127" s="37"/>
      <c r="H127" s="37"/>
      <c r="I127" s="192"/>
      <c r="J127" s="37"/>
      <c r="K127" s="37"/>
      <c r="L127" s="40"/>
      <c r="M127" s="193"/>
      <c r="N127" s="19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197</v>
      </c>
      <c r="AU127" s="18" t="s">
        <v>86</v>
      </c>
    </row>
    <row r="128" spans="1:65" s="2" customFormat="1" ht="10.199999999999999">
      <c r="A128" s="35"/>
      <c r="B128" s="36"/>
      <c r="C128" s="37"/>
      <c r="D128" s="195" t="s">
        <v>199</v>
      </c>
      <c r="E128" s="37"/>
      <c r="F128" s="196" t="s">
        <v>254</v>
      </c>
      <c r="G128" s="37"/>
      <c r="H128" s="37"/>
      <c r="I128" s="192"/>
      <c r="J128" s="37"/>
      <c r="K128" s="37"/>
      <c r="L128" s="40"/>
      <c r="M128" s="193"/>
      <c r="N128" s="194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199</v>
      </c>
      <c r="AU128" s="18" t="s">
        <v>86</v>
      </c>
    </row>
    <row r="129" spans="1:65" s="13" customFormat="1" ht="10.199999999999999">
      <c r="B129" s="197"/>
      <c r="C129" s="198"/>
      <c r="D129" s="190" t="s">
        <v>201</v>
      </c>
      <c r="E129" s="199" t="s">
        <v>142</v>
      </c>
      <c r="F129" s="200" t="s">
        <v>255</v>
      </c>
      <c r="G129" s="198"/>
      <c r="H129" s="201">
        <v>2.6080000000000001</v>
      </c>
      <c r="I129" s="202"/>
      <c r="J129" s="198"/>
      <c r="K129" s="198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201</v>
      </c>
      <c r="AU129" s="207" t="s">
        <v>86</v>
      </c>
      <c r="AV129" s="13" t="s">
        <v>86</v>
      </c>
      <c r="AW129" s="13" t="s">
        <v>37</v>
      </c>
      <c r="AX129" s="13" t="s">
        <v>84</v>
      </c>
      <c r="AY129" s="207" t="s">
        <v>189</v>
      </c>
    </row>
    <row r="130" spans="1:65" s="2" customFormat="1" ht="33" customHeight="1">
      <c r="A130" s="35"/>
      <c r="B130" s="36"/>
      <c r="C130" s="176" t="s">
        <v>256</v>
      </c>
      <c r="D130" s="176" t="s">
        <v>191</v>
      </c>
      <c r="E130" s="177" t="s">
        <v>257</v>
      </c>
      <c r="F130" s="178" t="s">
        <v>258</v>
      </c>
      <c r="G130" s="179" t="s">
        <v>238</v>
      </c>
      <c r="H130" s="180">
        <v>17.5</v>
      </c>
      <c r="I130" s="181"/>
      <c r="J130" s="182">
        <f>ROUND(I130*H130,2)</f>
        <v>0</v>
      </c>
      <c r="K130" s="183"/>
      <c r="L130" s="40"/>
      <c r="M130" s="184" t="s">
        <v>19</v>
      </c>
      <c r="N130" s="185" t="s">
        <v>47</v>
      </c>
      <c r="O130" s="65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8" t="s">
        <v>195</v>
      </c>
      <c r="AT130" s="188" t="s">
        <v>191</v>
      </c>
      <c r="AU130" s="188" t="s">
        <v>86</v>
      </c>
      <c r="AY130" s="18" t="s">
        <v>189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8" t="s">
        <v>84</v>
      </c>
      <c r="BK130" s="189">
        <f>ROUND(I130*H130,2)</f>
        <v>0</v>
      </c>
      <c r="BL130" s="18" t="s">
        <v>195</v>
      </c>
      <c r="BM130" s="188" t="s">
        <v>259</v>
      </c>
    </row>
    <row r="131" spans="1:65" s="2" customFormat="1" ht="28.8">
      <c r="A131" s="35"/>
      <c r="B131" s="36"/>
      <c r="C131" s="37"/>
      <c r="D131" s="190" t="s">
        <v>197</v>
      </c>
      <c r="E131" s="37"/>
      <c r="F131" s="191" t="s">
        <v>260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197</v>
      </c>
      <c r="AU131" s="18" t="s">
        <v>86</v>
      </c>
    </row>
    <row r="132" spans="1:65" s="2" customFormat="1" ht="10.199999999999999">
      <c r="A132" s="35"/>
      <c r="B132" s="36"/>
      <c r="C132" s="37"/>
      <c r="D132" s="195" t="s">
        <v>199</v>
      </c>
      <c r="E132" s="37"/>
      <c r="F132" s="196" t="s">
        <v>261</v>
      </c>
      <c r="G132" s="37"/>
      <c r="H132" s="37"/>
      <c r="I132" s="192"/>
      <c r="J132" s="37"/>
      <c r="K132" s="37"/>
      <c r="L132" s="40"/>
      <c r="M132" s="193"/>
      <c r="N132" s="194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199</v>
      </c>
      <c r="AU132" s="18" t="s">
        <v>86</v>
      </c>
    </row>
    <row r="133" spans="1:65" s="13" customFormat="1" ht="10.199999999999999">
      <c r="B133" s="197"/>
      <c r="C133" s="198"/>
      <c r="D133" s="190" t="s">
        <v>201</v>
      </c>
      <c r="E133" s="199" t="s">
        <v>151</v>
      </c>
      <c r="F133" s="200" t="s">
        <v>262</v>
      </c>
      <c r="G133" s="198"/>
      <c r="H133" s="201">
        <v>17.5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201</v>
      </c>
      <c r="AU133" s="207" t="s">
        <v>86</v>
      </c>
      <c r="AV133" s="13" t="s">
        <v>86</v>
      </c>
      <c r="AW133" s="13" t="s">
        <v>37</v>
      </c>
      <c r="AX133" s="13" t="s">
        <v>84</v>
      </c>
      <c r="AY133" s="207" t="s">
        <v>189</v>
      </c>
    </row>
    <row r="134" spans="1:65" s="2" customFormat="1" ht="44.25" customHeight="1">
      <c r="A134" s="35"/>
      <c r="B134" s="36"/>
      <c r="C134" s="176" t="s">
        <v>263</v>
      </c>
      <c r="D134" s="176" t="s">
        <v>191</v>
      </c>
      <c r="E134" s="177" t="s">
        <v>264</v>
      </c>
      <c r="F134" s="178" t="s">
        <v>265</v>
      </c>
      <c r="G134" s="179" t="s">
        <v>210</v>
      </c>
      <c r="H134" s="180">
        <v>54</v>
      </c>
      <c r="I134" s="181"/>
      <c r="J134" s="182">
        <f>ROUND(I134*H134,2)</f>
        <v>0</v>
      </c>
      <c r="K134" s="183"/>
      <c r="L134" s="40"/>
      <c r="M134" s="184" t="s">
        <v>19</v>
      </c>
      <c r="N134" s="185" t="s">
        <v>47</v>
      </c>
      <c r="O134" s="65"/>
      <c r="P134" s="186">
        <f>O134*H134</f>
        <v>0</v>
      </c>
      <c r="Q134" s="186">
        <v>4.4000000000000003E-3</v>
      </c>
      <c r="R134" s="186">
        <f>Q134*H134</f>
        <v>0.23760000000000001</v>
      </c>
      <c r="S134" s="186">
        <v>0</v>
      </c>
      <c r="T134" s="18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8" t="s">
        <v>195</v>
      </c>
      <c r="AT134" s="188" t="s">
        <v>191</v>
      </c>
      <c r="AU134" s="188" t="s">
        <v>86</v>
      </c>
      <c r="AY134" s="18" t="s">
        <v>189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8" t="s">
        <v>84</v>
      </c>
      <c r="BK134" s="189">
        <f>ROUND(I134*H134,2)</f>
        <v>0</v>
      </c>
      <c r="BL134" s="18" t="s">
        <v>195</v>
      </c>
      <c r="BM134" s="188" t="s">
        <v>266</v>
      </c>
    </row>
    <row r="135" spans="1:65" s="2" customFormat="1" ht="28.8">
      <c r="A135" s="35"/>
      <c r="B135" s="36"/>
      <c r="C135" s="37"/>
      <c r="D135" s="190" t="s">
        <v>197</v>
      </c>
      <c r="E135" s="37"/>
      <c r="F135" s="191" t="s">
        <v>267</v>
      </c>
      <c r="G135" s="37"/>
      <c r="H135" s="37"/>
      <c r="I135" s="192"/>
      <c r="J135" s="37"/>
      <c r="K135" s="37"/>
      <c r="L135" s="40"/>
      <c r="M135" s="193"/>
      <c r="N135" s="194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197</v>
      </c>
      <c r="AU135" s="18" t="s">
        <v>86</v>
      </c>
    </row>
    <row r="136" spans="1:65" s="13" customFormat="1" ht="10.199999999999999">
      <c r="B136" s="197"/>
      <c r="C136" s="198"/>
      <c r="D136" s="190" t="s">
        <v>201</v>
      </c>
      <c r="E136" s="199" t="s">
        <v>19</v>
      </c>
      <c r="F136" s="200" t="s">
        <v>268</v>
      </c>
      <c r="G136" s="198"/>
      <c r="H136" s="201">
        <v>54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201</v>
      </c>
      <c r="AU136" s="207" t="s">
        <v>86</v>
      </c>
      <c r="AV136" s="13" t="s">
        <v>86</v>
      </c>
      <c r="AW136" s="13" t="s">
        <v>37</v>
      </c>
      <c r="AX136" s="13" t="s">
        <v>84</v>
      </c>
      <c r="AY136" s="207" t="s">
        <v>189</v>
      </c>
    </row>
    <row r="137" spans="1:65" s="2" customFormat="1" ht="24.15" customHeight="1">
      <c r="A137" s="35"/>
      <c r="B137" s="36"/>
      <c r="C137" s="208" t="s">
        <v>8</v>
      </c>
      <c r="D137" s="208" t="s">
        <v>269</v>
      </c>
      <c r="E137" s="209" t="s">
        <v>270</v>
      </c>
      <c r="F137" s="210" t="s">
        <v>271</v>
      </c>
      <c r="G137" s="211" t="s">
        <v>210</v>
      </c>
      <c r="H137" s="212">
        <v>54</v>
      </c>
      <c r="I137" s="213"/>
      <c r="J137" s="214">
        <f>ROUND(I137*H137,2)</f>
        <v>0</v>
      </c>
      <c r="K137" s="215"/>
      <c r="L137" s="216"/>
      <c r="M137" s="217" t="s">
        <v>19</v>
      </c>
      <c r="N137" s="218" t="s">
        <v>47</v>
      </c>
      <c r="O137" s="65"/>
      <c r="P137" s="186">
        <f>O137*H137</f>
        <v>0</v>
      </c>
      <c r="Q137" s="186">
        <v>3.6119999999999999E-2</v>
      </c>
      <c r="R137" s="186">
        <f>Q137*H137</f>
        <v>1.95048</v>
      </c>
      <c r="S137" s="186">
        <v>0</v>
      </c>
      <c r="T137" s="18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8" t="s">
        <v>226</v>
      </c>
      <c r="AT137" s="188" t="s">
        <v>269</v>
      </c>
      <c r="AU137" s="188" t="s">
        <v>86</v>
      </c>
      <c r="AY137" s="18" t="s">
        <v>189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8" t="s">
        <v>84</v>
      </c>
      <c r="BK137" s="189">
        <f>ROUND(I137*H137,2)</f>
        <v>0</v>
      </c>
      <c r="BL137" s="18" t="s">
        <v>195</v>
      </c>
      <c r="BM137" s="188" t="s">
        <v>272</v>
      </c>
    </row>
    <row r="138" spans="1:65" s="2" customFormat="1" ht="10.199999999999999">
      <c r="A138" s="35"/>
      <c r="B138" s="36"/>
      <c r="C138" s="37"/>
      <c r="D138" s="190" t="s">
        <v>197</v>
      </c>
      <c r="E138" s="37"/>
      <c r="F138" s="191" t="s">
        <v>271</v>
      </c>
      <c r="G138" s="37"/>
      <c r="H138" s="37"/>
      <c r="I138" s="192"/>
      <c r="J138" s="37"/>
      <c r="K138" s="37"/>
      <c r="L138" s="40"/>
      <c r="M138" s="193"/>
      <c r="N138" s="194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197</v>
      </c>
      <c r="AU138" s="18" t="s">
        <v>86</v>
      </c>
    </row>
    <row r="139" spans="1:65" s="2" customFormat="1" ht="24.15" customHeight="1">
      <c r="A139" s="35"/>
      <c r="B139" s="36"/>
      <c r="C139" s="176" t="s">
        <v>273</v>
      </c>
      <c r="D139" s="176" t="s">
        <v>191</v>
      </c>
      <c r="E139" s="177" t="s">
        <v>274</v>
      </c>
      <c r="F139" s="178" t="s">
        <v>275</v>
      </c>
      <c r="G139" s="179" t="s">
        <v>238</v>
      </c>
      <c r="H139" s="180">
        <v>125.52</v>
      </c>
      <c r="I139" s="181"/>
      <c r="J139" s="182">
        <f>ROUND(I139*H139,2)</f>
        <v>0</v>
      </c>
      <c r="K139" s="183"/>
      <c r="L139" s="40"/>
      <c r="M139" s="184" t="s">
        <v>19</v>
      </c>
      <c r="N139" s="185" t="s">
        <v>47</v>
      </c>
      <c r="O139" s="65"/>
      <c r="P139" s="186">
        <f>O139*H139</f>
        <v>0</v>
      </c>
      <c r="Q139" s="186">
        <v>1.39E-3</v>
      </c>
      <c r="R139" s="186">
        <f>Q139*H139</f>
        <v>0.17447279999999998</v>
      </c>
      <c r="S139" s="186">
        <v>0</v>
      </c>
      <c r="T139" s="18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8" t="s">
        <v>195</v>
      </c>
      <c r="AT139" s="188" t="s">
        <v>191</v>
      </c>
      <c r="AU139" s="188" t="s">
        <v>86</v>
      </c>
      <c r="AY139" s="18" t="s">
        <v>189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8" t="s">
        <v>84</v>
      </c>
      <c r="BK139" s="189">
        <f>ROUND(I139*H139,2)</f>
        <v>0</v>
      </c>
      <c r="BL139" s="18" t="s">
        <v>195</v>
      </c>
      <c r="BM139" s="188" t="s">
        <v>276</v>
      </c>
    </row>
    <row r="140" spans="1:65" s="2" customFormat="1" ht="19.2">
      <c r="A140" s="35"/>
      <c r="B140" s="36"/>
      <c r="C140" s="37"/>
      <c r="D140" s="190" t="s">
        <v>197</v>
      </c>
      <c r="E140" s="37"/>
      <c r="F140" s="191" t="s">
        <v>277</v>
      </c>
      <c r="G140" s="37"/>
      <c r="H140" s="37"/>
      <c r="I140" s="192"/>
      <c r="J140" s="37"/>
      <c r="K140" s="37"/>
      <c r="L140" s="40"/>
      <c r="M140" s="193"/>
      <c r="N140" s="194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197</v>
      </c>
      <c r="AU140" s="18" t="s">
        <v>86</v>
      </c>
    </row>
    <row r="141" spans="1:65" s="2" customFormat="1" ht="10.199999999999999">
      <c r="A141" s="35"/>
      <c r="B141" s="36"/>
      <c r="C141" s="37"/>
      <c r="D141" s="195" t="s">
        <v>199</v>
      </c>
      <c r="E141" s="37"/>
      <c r="F141" s="196" t="s">
        <v>278</v>
      </c>
      <c r="G141" s="37"/>
      <c r="H141" s="37"/>
      <c r="I141" s="192"/>
      <c r="J141" s="37"/>
      <c r="K141" s="37"/>
      <c r="L141" s="40"/>
      <c r="M141" s="193"/>
      <c r="N141" s="194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199</v>
      </c>
      <c r="AU141" s="18" t="s">
        <v>86</v>
      </c>
    </row>
    <row r="142" spans="1:65" s="13" customFormat="1" ht="20.399999999999999">
      <c r="B142" s="197"/>
      <c r="C142" s="198"/>
      <c r="D142" s="190" t="s">
        <v>201</v>
      </c>
      <c r="E142" s="199" t="s">
        <v>19</v>
      </c>
      <c r="F142" s="200" t="s">
        <v>279</v>
      </c>
      <c r="G142" s="198"/>
      <c r="H142" s="201">
        <v>125.52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201</v>
      </c>
      <c r="AU142" s="207" t="s">
        <v>86</v>
      </c>
      <c r="AV142" s="13" t="s">
        <v>86</v>
      </c>
      <c r="AW142" s="13" t="s">
        <v>37</v>
      </c>
      <c r="AX142" s="13" t="s">
        <v>84</v>
      </c>
      <c r="AY142" s="207" t="s">
        <v>189</v>
      </c>
    </row>
    <row r="143" spans="1:65" s="2" customFormat="1" ht="24.15" customHeight="1">
      <c r="A143" s="35"/>
      <c r="B143" s="36"/>
      <c r="C143" s="176" t="s">
        <v>280</v>
      </c>
      <c r="D143" s="176" t="s">
        <v>191</v>
      </c>
      <c r="E143" s="177" t="s">
        <v>281</v>
      </c>
      <c r="F143" s="178" t="s">
        <v>282</v>
      </c>
      <c r="G143" s="179" t="s">
        <v>238</v>
      </c>
      <c r="H143" s="180">
        <v>125.88</v>
      </c>
      <c r="I143" s="181"/>
      <c r="J143" s="182">
        <f>ROUND(I143*H143,2)</f>
        <v>0</v>
      </c>
      <c r="K143" s="183"/>
      <c r="L143" s="40"/>
      <c r="M143" s="184" t="s">
        <v>19</v>
      </c>
      <c r="N143" s="185" t="s">
        <v>47</v>
      </c>
      <c r="O143" s="65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8" t="s">
        <v>195</v>
      </c>
      <c r="AT143" s="188" t="s">
        <v>191</v>
      </c>
      <c r="AU143" s="188" t="s">
        <v>86</v>
      </c>
      <c r="AY143" s="18" t="s">
        <v>189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8" t="s">
        <v>84</v>
      </c>
      <c r="BK143" s="189">
        <f>ROUND(I143*H143,2)</f>
        <v>0</v>
      </c>
      <c r="BL143" s="18" t="s">
        <v>195</v>
      </c>
      <c r="BM143" s="188" t="s">
        <v>283</v>
      </c>
    </row>
    <row r="144" spans="1:65" s="2" customFormat="1" ht="28.8">
      <c r="A144" s="35"/>
      <c r="B144" s="36"/>
      <c r="C144" s="37"/>
      <c r="D144" s="190" t="s">
        <v>197</v>
      </c>
      <c r="E144" s="37"/>
      <c r="F144" s="191" t="s">
        <v>284</v>
      </c>
      <c r="G144" s="37"/>
      <c r="H144" s="37"/>
      <c r="I144" s="192"/>
      <c r="J144" s="37"/>
      <c r="K144" s="37"/>
      <c r="L144" s="40"/>
      <c r="M144" s="193"/>
      <c r="N144" s="194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197</v>
      </c>
      <c r="AU144" s="18" t="s">
        <v>86</v>
      </c>
    </row>
    <row r="145" spans="1:65" s="2" customFormat="1" ht="10.199999999999999">
      <c r="A145" s="35"/>
      <c r="B145" s="36"/>
      <c r="C145" s="37"/>
      <c r="D145" s="195" t="s">
        <v>199</v>
      </c>
      <c r="E145" s="37"/>
      <c r="F145" s="196" t="s">
        <v>285</v>
      </c>
      <c r="G145" s="37"/>
      <c r="H145" s="37"/>
      <c r="I145" s="192"/>
      <c r="J145" s="37"/>
      <c r="K145" s="37"/>
      <c r="L145" s="40"/>
      <c r="M145" s="193"/>
      <c r="N145" s="194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199</v>
      </c>
      <c r="AU145" s="18" t="s">
        <v>86</v>
      </c>
    </row>
    <row r="146" spans="1:65" s="13" customFormat="1" ht="20.399999999999999">
      <c r="B146" s="197"/>
      <c r="C146" s="198"/>
      <c r="D146" s="190" t="s">
        <v>201</v>
      </c>
      <c r="E146" s="199" t="s">
        <v>19</v>
      </c>
      <c r="F146" s="200" t="s">
        <v>286</v>
      </c>
      <c r="G146" s="198"/>
      <c r="H146" s="201">
        <v>125.88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201</v>
      </c>
      <c r="AU146" s="207" t="s">
        <v>86</v>
      </c>
      <c r="AV146" s="13" t="s">
        <v>86</v>
      </c>
      <c r="AW146" s="13" t="s">
        <v>37</v>
      </c>
      <c r="AX146" s="13" t="s">
        <v>84</v>
      </c>
      <c r="AY146" s="207" t="s">
        <v>189</v>
      </c>
    </row>
    <row r="147" spans="1:65" s="2" customFormat="1" ht="21.75" customHeight="1">
      <c r="A147" s="35"/>
      <c r="B147" s="36"/>
      <c r="C147" s="176" t="s">
        <v>287</v>
      </c>
      <c r="D147" s="176" t="s">
        <v>191</v>
      </c>
      <c r="E147" s="177" t="s">
        <v>288</v>
      </c>
      <c r="F147" s="178" t="s">
        <v>289</v>
      </c>
      <c r="G147" s="179" t="s">
        <v>230</v>
      </c>
      <c r="H147" s="180">
        <v>140</v>
      </c>
      <c r="I147" s="181"/>
      <c r="J147" s="182">
        <f>ROUND(I147*H147,2)</f>
        <v>0</v>
      </c>
      <c r="K147" s="183"/>
      <c r="L147" s="40"/>
      <c r="M147" s="184" t="s">
        <v>19</v>
      </c>
      <c r="N147" s="185" t="s">
        <v>47</v>
      </c>
      <c r="O147" s="65"/>
      <c r="P147" s="186">
        <f>O147*H147</f>
        <v>0</v>
      </c>
      <c r="Q147" s="186">
        <v>5.8E-4</v>
      </c>
      <c r="R147" s="186">
        <f>Q147*H147</f>
        <v>8.1199999999999994E-2</v>
      </c>
      <c r="S147" s="186">
        <v>0</v>
      </c>
      <c r="T147" s="18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8" t="s">
        <v>195</v>
      </c>
      <c r="AT147" s="188" t="s">
        <v>191</v>
      </c>
      <c r="AU147" s="188" t="s">
        <v>86</v>
      </c>
      <c r="AY147" s="18" t="s">
        <v>189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8" t="s">
        <v>84</v>
      </c>
      <c r="BK147" s="189">
        <f>ROUND(I147*H147,2)</f>
        <v>0</v>
      </c>
      <c r="BL147" s="18" t="s">
        <v>195</v>
      </c>
      <c r="BM147" s="188" t="s">
        <v>290</v>
      </c>
    </row>
    <row r="148" spans="1:65" s="2" customFormat="1" ht="19.2">
      <c r="A148" s="35"/>
      <c r="B148" s="36"/>
      <c r="C148" s="37"/>
      <c r="D148" s="190" t="s">
        <v>197</v>
      </c>
      <c r="E148" s="37"/>
      <c r="F148" s="191" t="s">
        <v>291</v>
      </c>
      <c r="G148" s="37"/>
      <c r="H148" s="37"/>
      <c r="I148" s="192"/>
      <c r="J148" s="37"/>
      <c r="K148" s="37"/>
      <c r="L148" s="40"/>
      <c r="M148" s="193"/>
      <c r="N148" s="194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197</v>
      </c>
      <c r="AU148" s="18" t="s">
        <v>86</v>
      </c>
    </row>
    <row r="149" spans="1:65" s="2" customFormat="1" ht="10.199999999999999">
      <c r="A149" s="35"/>
      <c r="B149" s="36"/>
      <c r="C149" s="37"/>
      <c r="D149" s="195" t="s">
        <v>199</v>
      </c>
      <c r="E149" s="37"/>
      <c r="F149" s="196" t="s">
        <v>292</v>
      </c>
      <c r="G149" s="37"/>
      <c r="H149" s="37"/>
      <c r="I149" s="192"/>
      <c r="J149" s="37"/>
      <c r="K149" s="37"/>
      <c r="L149" s="40"/>
      <c r="M149" s="193"/>
      <c r="N149" s="194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199</v>
      </c>
      <c r="AU149" s="18" t="s">
        <v>86</v>
      </c>
    </row>
    <row r="150" spans="1:65" s="13" customFormat="1" ht="10.199999999999999">
      <c r="B150" s="197"/>
      <c r="C150" s="198"/>
      <c r="D150" s="190" t="s">
        <v>201</v>
      </c>
      <c r="E150" s="199" t="s">
        <v>19</v>
      </c>
      <c r="F150" s="200" t="s">
        <v>293</v>
      </c>
      <c r="G150" s="198"/>
      <c r="H150" s="201">
        <v>140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201</v>
      </c>
      <c r="AU150" s="207" t="s">
        <v>86</v>
      </c>
      <c r="AV150" s="13" t="s">
        <v>86</v>
      </c>
      <c r="AW150" s="13" t="s">
        <v>37</v>
      </c>
      <c r="AX150" s="13" t="s">
        <v>84</v>
      </c>
      <c r="AY150" s="207" t="s">
        <v>189</v>
      </c>
    </row>
    <row r="151" spans="1:65" s="2" customFormat="1" ht="21.75" customHeight="1">
      <c r="A151" s="35"/>
      <c r="B151" s="36"/>
      <c r="C151" s="176" t="s">
        <v>294</v>
      </c>
      <c r="D151" s="176" t="s">
        <v>191</v>
      </c>
      <c r="E151" s="177" t="s">
        <v>295</v>
      </c>
      <c r="F151" s="178" t="s">
        <v>296</v>
      </c>
      <c r="G151" s="179" t="s">
        <v>230</v>
      </c>
      <c r="H151" s="180">
        <v>140</v>
      </c>
      <c r="I151" s="181"/>
      <c r="J151" s="182">
        <f>ROUND(I151*H151,2)</f>
        <v>0</v>
      </c>
      <c r="K151" s="183"/>
      <c r="L151" s="40"/>
      <c r="M151" s="184" t="s">
        <v>19</v>
      </c>
      <c r="N151" s="185" t="s">
        <v>47</v>
      </c>
      <c r="O151" s="65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8" t="s">
        <v>195</v>
      </c>
      <c r="AT151" s="188" t="s">
        <v>191</v>
      </c>
      <c r="AU151" s="188" t="s">
        <v>86</v>
      </c>
      <c r="AY151" s="18" t="s">
        <v>189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8" t="s">
        <v>84</v>
      </c>
      <c r="BK151" s="189">
        <f>ROUND(I151*H151,2)</f>
        <v>0</v>
      </c>
      <c r="BL151" s="18" t="s">
        <v>195</v>
      </c>
      <c r="BM151" s="188" t="s">
        <v>297</v>
      </c>
    </row>
    <row r="152" spans="1:65" s="2" customFormat="1" ht="19.2">
      <c r="A152" s="35"/>
      <c r="B152" s="36"/>
      <c r="C152" s="37"/>
      <c r="D152" s="190" t="s">
        <v>197</v>
      </c>
      <c r="E152" s="37"/>
      <c r="F152" s="191" t="s">
        <v>298</v>
      </c>
      <c r="G152" s="37"/>
      <c r="H152" s="37"/>
      <c r="I152" s="192"/>
      <c r="J152" s="37"/>
      <c r="K152" s="37"/>
      <c r="L152" s="40"/>
      <c r="M152" s="193"/>
      <c r="N152" s="194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197</v>
      </c>
      <c r="AU152" s="18" t="s">
        <v>86</v>
      </c>
    </row>
    <row r="153" spans="1:65" s="2" customFormat="1" ht="10.199999999999999">
      <c r="A153" s="35"/>
      <c r="B153" s="36"/>
      <c r="C153" s="37"/>
      <c r="D153" s="195" t="s">
        <v>199</v>
      </c>
      <c r="E153" s="37"/>
      <c r="F153" s="196" t="s">
        <v>299</v>
      </c>
      <c r="G153" s="37"/>
      <c r="H153" s="37"/>
      <c r="I153" s="192"/>
      <c r="J153" s="37"/>
      <c r="K153" s="37"/>
      <c r="L153" s="40"/>
      <c r="M153" s="193"/>
      <c r="N153" s="194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199</v>
      </c>
      <c r="AU153" s="18" t="s">
        <v>86</v>
      </c>
    </row>
    <row r="154" spans="1:65" s="13" customFormat="1" ht="10.199999999999999">
      <c r="B154" s="197"/>
      <c r="C154" s="198"/>
      <c r="D154" s="190" t="s">
        <v>201</v>
      </c>
      <c r="E154" s="199" t="s">
        <v>19</v>
      </c>
      <c r="F154" s="200" t="s">
        <v>293</v>
      </c>
      <c r="G154" s="198"/>
      <c r="H154" s="201">
        <v>140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201</v>
      </c>
      <c r="AU154" s="207" t="s">
        <v>86</v>
      </c>
      <c r="AV154" s="13" t="s">
        <v>86</v>
      </c>
      <c r="AW154" s="13" t="s">
        <v>37</v>
      </c>
      <c r="AX154" s="13" t="s">
        <v>84</v>
      </c>
      <c r="AY154" s="207" t="s">
        <v>189</v>
      </c>
    </row>
    <row r="155" spans="1:65" s="2" customFormat="1" ht="37.799999999999997" customHeight="1">
      <c r="A155" s="35"/>
      <c r="B155" s="36"/>
      <c r="C155" s="176" t="s">
        <v>300</v>
      </c>
      <c r="D155" s="176" t="s">
        <v>191</v>
      </c>
      <c r="E155" s="177" t="s">
        <v>301</v>
      </c>
      <c r="F155" s="178" t="s">
        <v>302</v>
      </c>
      <c r="G155" s="179" t="s">
        <v>238</v>
      </c>
      <c r="H155" s="180">
        <v>940.99699999999996</v>
      </c>
      <c r="I155" s="181"/>
      <c r="J155" s="182">
        <f>ROUND(I155*H155,2)</f>
        <v>0</v>
      </c>
      <c r="K155" s="183"/>
      <c r="L155" s="40"/>
      <c r="M155" s="184" t="s">
        <v>19</v>
      </c>
      <c r="N155" s="185" t="s">
        <v>47</v>
      </c>
      <c r="O155" s="65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8" t="s">
        <v>195</v>
      </c>
      <c r="AT155" s="188" t="s">
        <v>191</v>
      </c>
      <c r="AU155" s="188" t="s">
        <v>86</v>
      </c>
      <c r="AY155" s="18" t="s">
        <v>189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8" t="s">
        <v>84</v>
      </c>
      <c r="BK155" s="189">
        <f>ROUND(I155*H155,2)</f>
        <v>0</v>
      </c>
      <c r="BL155" s="18" t="s">
        <v>195</v>
      </c>
      <c r="BM155" s="188" t="s">
        <v>303</v>
      </c>
    </row>
    <row r="156" spans="1:65" s="2" customFormat="1" ht="38.4">
      <c r="A156" s="35"/>
      <c r="B156" s="36"/>
      <c r="C156" s="37"/>
      <c r="D156" s="190" t="s">
        <v>197</v>
      </c>
      <c r="E156" s="37"/>
      <c r="F156" s="191" t="s">
        <v>304</v>
      </c>
      <c r="G156" s="37"/>
      <c r="H156" s="37"/>
      <c r="I156" s="192"/>
      <c r="J156" s="37"/>
      <c r="K156" s="37"/>
      <c r="L156" s="40"/>
      <c r="M156" s="193"/>
      <c r="N156" s="194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197</v>
      </c>
      <c r="AU156" s="18" t="s">
        <v>86</v>
      </c>
    </row>
    <row r="157" spans="1:65" s="2" customFormat="1" ht="10.199999999999999">
      <c r="A157" s="35"/>
      <c r="B157" s="36"/>
      <c r="C157" s="37"/>
      <c r="D157" s="195" t="s">
        <v>199</v>
      </c>
      <c r="E157" s="37"/>
      <c r="F157" s="196" t="s">
        <v>305</v>
      </c>
      <c r="G157" s="37"/>
      <c r="H157" s="37"/>
      <c r="I157" s="192"/>
      <c r="J157" s="37"/>
      <c r="K157" s="37"/>
      <c r="L157" s="40"/>
      <c r="M157" s="193"/>
      <c r="N157" s="194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199</v>
      </c>
      <c r="AU157" s="18" t="s">
        <v>86</v>
      </c>
    </row>
    <row r="158" spans="1:65" s="13" customFormat="1" ht="10.199999999999999">
      <c r="B158" s="197"/>
      <c r="C158" s="198"/>
      <c r="D158" s="190" t="s">
        <v>201</v>
      </c>
      <c r="E158" s="199" t="s">
        <v>19</v>
      </c>
      <c r="F158" s="200" t="s">
        <v>306</v>
      </c>
      <c r="G158" s="198"/>
      <c r="H158" s="201">
        <v>940.99699999999996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201</v>
      </c>
      <c r="AU158" s="207" t="s">
        <v>86</v>
      </c>
      <c r="AV158" s="13" t="s">
        <v>86</v>
      </c>
      <c r="AW158" s="13" t="s">
        <v>37</v>
      </c>
      <c r="AX158" s="13" t="s">
        <v>84</v>
      </c>
      <c r="AY158" s="207" t="s">
        <v>189</v>
      </c>
    </row>
    <row r="159" spans="1:65" s="2" customFormat="1" ht="37.799999999999997" customHeight="1">
      <c r="A159" s="35"/>
      <c r="B159" s="36"/>
      <c r="C159" s="176" t="s">
        <v>307</v>
      </c>
      <c r="D159" s="176" t="s">
        <v>191</v>
      </c>
      <c r="E159" s="177" t="s">
        <v>308</v>
      </c>
      <c r="F159" s="178" t="s">
        <v>309</v>
      </c>
      <c r="G159" s="179" t="s">
        <v>238</v>
      </c>
      <c r="H159" s="180">
        <v>940.99699999999996</v>
      </c>
      <c r="I159" s="181"/>
      <c r="J159" s="182">
        <f>ROUND(I159*H159,2)</f>
        <v>0</v>
      </c>
      <c r="K159" s="183"/>
      <c r="L159" s="40"/>
      <c r="M159" s="184" t="s">
        <v>19</v>
      </c>
      <c r="N159" s="185" t="s">
        <v>47</v>
      </c>
      <c r="O159" s="65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8" t="s">
        <v>195</v>
      </c>
      <c r="AT159" s="188" t="s">
        <v>191</v>
      </c>
      <c r="AU159" s="188" t="s">
        <v>86</v>
      </c>
      <c r="AY159" s="18" t="s">
        <v>189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8" t="s">
        <v>84</v>
      </c>
      <c r="BK159" s="189">
        <f>ROUND(I159*H159,2)</f>
        <v>0</v>
      </c>
      <c r="BL159" s="18" t="s">
        <v>195</v>
      </c>
      <c r="BM159" s="188" t="s">
        <v>310</v>
      </c>
    </row>
    <row r="160" spans="1:65" s="2" customFormat="1" ht="38.4">
      <c r="A160" s="35"/>
      <c r="B160" s="36"/>
      <c r="C160" s="37"/>
      <c r="D160" s="190" t="s">
        <v>197</v>
      </c>
      <c r="E160" s="37"/>
      <c r="F160" s="191" t="s">
        <v>311</v>
      </c>
      <c r="G160" s="37"/>
      <c r="H160" s="37"/>
      <c r="I160" s="192"/>
      <c r="J160" s="37"/>
      <c r="K160" s="37"/>
      <c r="L160" s="40"/>
      <c r="M160" s="193"/>
      <c r="N160" s="194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197</v>
      </c>
      <c r="AU160" s="18" t="s">
        <v>86</v>
      </c>
    </row>
    <row r="161" spans="1:65" s="2" customFormat="1" ht="10.199999999999999">
      <c r="A161" s="35"/>
      <c r="B161" s="36"/>
      <c r="C161" s="37"/>
      <c r="D161" s="195" t="s">
        <v>199</v>
      </c>
      <c r="E161" s="37"/>
      <c r="F161" s="196" t="s">
        <v>312</v>
      </c>
      <c r="G161" s="37"/>
      <c r="H161" s="37"/>
      <c r="I161" s="192"/>
      <c r="J161" s="37"/>
      <c r="K161" s="37"/>
      <c r="L161" s="40"/>
      <c r="M161" s="193"/>
      <c r="N161" s="194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199</v>
      </c>
      <c r="AU161" s="18" t="s">
        <v>86</v>
      </c>
    </row>
    <row r="162" spans="1:65" s="13" customFormat="1" ht="10.199999999999999">
      <c r="B162" s="197"/>
      <c r="C162" s="198"/>
      <c r="D162" s="190" t="s">
        <v>201</v>
      </c>
      <c r="E162" s="199" t="s">
        <v>19</v>
      </c>
      <c r="F162" s="200" t="s">
        <v>306</v>
      </c>
      <c r="G162" s="198"/>
      <c r="H162" s="201">
        <v>940.99699999999996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201</v>
      </c>
      <c r="AU162" s="207" t="s">
        <v>86</v>
      </c>
      <c r="AV162" s="13" t="s">
        <v>86</v>
      </c>
      <c r="AW162" s="13" t="s">
        <v>37</v>
      </c>
      <c r="AX162" s="13" t="s">
        <v>84</v>
      </c>
      <c r="AY162" s="207" t="s">
        <v>189</v>
      </c>
    </row>
    <row r="163" spans="1:65" s="2" customFormat="1" ht="37.799999999999997" customHeight="1">
      <c r="A163" s="35"/>
      <c r="B163" s="36"/>
      <c r="C163" s="176" t="s">
        <v>313</v>
      </c>
      <c r="D163" s="176" t="s">
        <v>191</v>
      </c>
      <c r="E163" s="177" t="s">
        <v>314</v>
      </c>
      <c r="F163" s="178" t="s">
        <v>315</v>
      </c>
      <c r="G163" s="179" t="s">
        <v>238</v>
      </c>
      <c r="H163" s="180">
        <v>1271.0999999999999</v>
      </c>
      <c r="I163" s="181"/>
      <c r="J163" s="182">
        <f>ROUND(I163*H163,2)</f>
        <v>0</v>
      </c>
      <c r="K163" s="183"/>
      <c r="L163" s="40"/>
      <c r="M163" s="184" t="s">
        <v>19</v>
      </c>
      <c r="N163" s="185" t="s">
        <v>47</v>
      </c>
      <c r="O163" s="65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8" t="s">
        <v>195</v>
      </c>
      <c r="AT163" s="188" t="s">
        <v>191</v>
      </c>
      <c r="AU163" s="188" t="s">
        <v>86</v>
      </c>
      <c r="AY163" s="18" t="s">
        <v>189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8" t="s">
        <v>84</v>
      </c>
      <c r="BK163" s="189">
        <f>ROUND(I163*H163,2)</f>
        <v>0</v>
      </c>
      <c r="BL163" s="18" t="s">
        <v>195</v>
      </c>
      <c r="BM163" s="188" t="s">
        <v>316</v>
      </c>
    </row>
    <row r="164" spans="1:65" s="2" customFormat="1" ht="38.4">
      <c r="A164" s="35"/>
      <c r="B164" s="36"/>
      <c r="C164" s="37"/>
      <c r="D164" s="190" t="s">
        <v>197</v>
      </c>
      <c r="E164" s="37"/>
      <c r="F164" s="191" t="s">
        <v>317</v>
      </c>
      <c r="G164" s="37"/>
      <c r="H164" s="37"/>
      <c r="I164" s="192"/>
      <c r="J164" s="37"/>
      <c r="K164" s="37"/>
      <c r="L164" s="40"/>
      <c r="M164" s="193"/>
      <c r="N164" s="194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197</v>
      </c>
      <c r="AU164" s="18" t="s">
        <v>86</v>
      </c>
    </row>
    <row r="165" spans="1:65" s="2" customFormat="1" ht="10.199999999999999">
      <c r="A165" s="35"/>
      <c r="B165" s="36"/>
      <c r="C165" s="37"/>
      <c r="D165" s="195" t="s">
        <v>199</v>
      </c>
      <c r="E165" s="37"/>
      <c r="F165" s="196" t="s">
        <v>318</v>
      </c>
      <c r="G165" s="37"/>
      <c r="H165" s="37"/>
      <c r="I165" s="192"/>
      <c r="J165" s="37"/>
      <c r="K165" s="37"/>
      <c r="L165" s="40"/>
      <c r="M165" s="193"/>
      <c r="N165" s="194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199</v>
      </c>
      <c r="AU165" s="18" t="s">
        <v>86</v>
      </c>
    </row>
    <row r="166" spans="1:65" s="13" customFormat="1" ht="30.6">
      <c r="B166" s="197"/>
      <c r="C166" s="198"/>
      <c r="D166" s="190" t="s">
        <v>201</v>
      </c>
      <c r="E166" s="199" t="s">
        <v>133</v>
      </c>
      <c r="F166" s="200" t="s">
        <v>319</v>
      </c>
      <c r="G166" s="198"/>
      <c r="H166" s="201">
        <v>1271.0999999999999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201</v>
      </c>
      <c r="AU166" s="207" t="s">
        <v>86</v>
      </c>
      <c r="AV166" s="13" t="s">
        <v>86</v>
      </c>
      <c r="AW166" s="13" t="s">
        <v>37</v>
      </c>
      <c r="AX166" s="13" t="s">
        <v>84</v>
      </c>
      <c r="AY166" s="207" t="s">
        <v>189</v>
      </c>
    </row>
    <row r="167" spans="1:65" s="2" customFormat="1" ht="37.799999999999997" customHeight="1">
      <c r="A167" s="35"/>
      <c r="B167" s="36"/>
      <c r="C167" s="176" t="s">
        <v>320</v>
      </c>
      <c r="D167" s="176" t="s">
        <v>191</v>
      </c>
      <c r="E167" s="177" t="s">
        <v>321</v>
      </c>
      <c r="F167" s="178" t="s">
        <v>322</v>
      </c>
      <c r="G167" s="179" t="s">
        <v>238</v>
      </c>
      <c r="H167" s="180">
        <v>12711</v>
      </c>
      <c r="I167" s="181"/>
      <c r="J167" s="182">
        <f>ROUND(I167*H167,2)</f>
        <v>0</v>
      </c>
      <c r="K167" s="183"/>
      <c r="L167" s="40"/>
      <c r="M167" s="184" t="s">
        <v>19</v>
      </c>
      <c r="N167" s="185" t="s">
        <v>47</v>
      </c>
      <c r="O167" s="65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8" t="s">
        <v>195</v>
      </c>
      <c r="AT167" s="188" t="s">
        <v>191</v>
      </c>
      <c r="AU167" s="188" t="s">
        <v>86</v>
      </c>
      <c r="AY167" s="18" t="s">
        <v>189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8" t="s">
        <v>84</v>
      </c>
      <c r="BK167" s="189">
        <f>ROUND(I167*H167,2)</f>
        <v>0</v>
      </c>
      <c r="BL167" s="18" t="s">
        <v>195</v>
      </c>
      <c r="BM167" s="188" t="s">
        <v>323</v>
      </c>
    </row>
    <row r="168" spans="1:65" s="2" customFormat="1" ht="48">
      <c r="A168" s="35"/>
      <c r="B168" s="36"/>
      <c r="C168" s="37"/>
      <c r="D168" s="190" t="s">
        <v>197</v>
      </c>
      <c r="E168" s="37"/>
      <c r="F168" s="191" t="s">
        <v>324</v>
      </c>
      <c r="G168" s="37"/>
      <c r="H168" s="37"/>
      <c r="I168" s="192"/>
      <c r="J168" s="37"/>
      <c r="K168" s="37"/>
      <c r="L168" s="40"/>
      <c r="M168" s="193"/>
      <c r="N168" s="194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197</v>
      </c>
      <c r="AU168" s="18" t="s">
        <v>86</v>
      </c>
    </row>
    <row r="169" spans="1:65" s="2" customFormat="1" ht="10.199999999999999">
      <c r="A169" s="35"/>
      <c r="B169" s="36"/>
      <c r="C169" s="37"/>
      <c r="D169" s="195" t="s">
        <v>199</v>
      </c>
      <c r="E169" s="37"/>
      <c r="F169" s="196" t="s">
        <v>325</v>
      </c>
      <c r="G169" s="37"/>
      <c r="H169" s="37"/>
      <c r="I169" s="192"/>
      <c r="J169" s="37"/>
      <c r="K169" s="37"/>
      <c r="L169" s="40"/>
      <c r="M169" s="193"/>
      <c r="N169" s="194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199</v>
      </c>
      <c r="AU169" s="18" t="s">
        <v>86</v>
      </c>
    </row>
    <row r="170" spans="1:65" s="13" customFormat="1" ht="10.199999999999999">
      <c r="B170" s="197"/>
      <c r="C170" s="198"/>
      <c r="D170" s="190" t="s">
        <v>201</v>
      </c>
      <c r="E170" s="199" t="s">
        <v>19</v>
      </c>
      <c r="F170" s="200" t="s">
        <v>133</v>
      </c>
      <c r="G170" s="198"/>
      <c r="H170" s="201">
        <v>1271.0999999999999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201</v>
      </c>
      <c r="AU170" s="207" t="s">
        <v>86</v>
      </c>
      <c r="AV170" s="13" t="s">
        <v>86</v>
      </c>
      <c r="AW170" s="13" t="s">
        <v>37</v>
      </c>
      <c r="AX170" s="13" t="s">
        <v>84</v>
      </c>
      <c r="AY170" s="207" t="s">
        <v>189</v>
      </c>
    </row>
    <row r="171" spans="1:65" s="13" customFormat="1" ht="10.199999999999999">
      <c r="B171" s="197"/>
      <c r="C171" s="198"/>
      <c r="D171" s="190" t="s">
        <v>201</v>
      </c>
      <c r="E171" s="198"/>
      <c r="F171" s="200" t="s">
        <v>326</v>
      </c>
      <c r="G171" s="198"/>
      <c r="H171" s="201">
        <v>12711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201</v>
      </c>
      <c r="AU171" s="207" t="s">
        <v>86</v>
      </c>
      <c r="AV171" s="13" t="s">
        <v>86</v>
      </c>
      <c r="AW171" s="13" t="s">
        <v>4</v>
      </c>
      <c r="AX171" s="13" t="s">
        <v>84</v>
      </c>
      <c r="AY171" s="207" t="s">
        <v>189</v>
      </c>
    </row>
    <row r="172" spans="1:65" s="2" customFormat="1" ht="24.15" customHeight="1">
      <c r="A172" s="35"/>
      <c r="B172" s="36"/>
      <c r="C172" s="176" t="s">
        <v>7</v>
      </c>
      <c r="D172" s="176" t="s">
        <v>191</v>
      </c>
      <c r="E172" s="177" t="s">
        <v>327</v>
      </c>
      <c r="F172" s="178" t="s">
        <v>328</v>
      </c>
      <c r="G172" s="179" t="s">
        <v>238</v>
      </c>
      <c r="H172" s="180">
        <v>940.99699999999996</v>
      </c>
      <c r="I172" s="181"/>
      <c r="J172" s="182">
        <f>ROUND(I172*H172,2)</f>
        <v>0</v>
      </c>
      <c r="K172" s="183"/>
      <c r="L172" s="40"/>
      <c r="M172" s="184" t="s">
        <v>19</v>
      </c>
      <c r="N172" s="185" t="s">
        <v>47</v>
      </c>
      <c r="O172" s="65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8" t="s">
        <v>195</v>
      </c>
      <c r="AT172" s="188" t="s">
        <v>191</v>
      </c>
      <c r="AU172" s="188" t="s">
        <v>86</v>
      </c>
      <c r="AY172" s="18" t="s">
        <v>189</v>
      </c>
      <c r="BE172" s="189">
        <f>IF(N172="základní",J172,0)</f>
        <v>0</v>
      </c>
      <c r="BF172" s="189">
        <f>IF(N172="snížená",J172,0)</f>
        <v>0</v>
      </c>
      <c r="BG172" s="189">
        <f>IF(N172="zákl. přenesená",J172,0)</f>
        <v>0</v>
      </c>
      <c r="BH172" s="189">
        <f>IF(N172="sníž. přenesená",J172,0)</f>
        <v>0</v>
      </c>
      <c r="BI172" s="189">
        <f>IF(N172="nulová",J172,0)</f>
        <v>0</v>
      </c>
      <c r="BJ172" s="18" t="s">
        <v>84</v>
      </c>
      <c r="BK172" s="189">
        <f>ROUND(I172*H172,2)</f>
        <v>0</v>
      </c>
      <c r="BL172" s="18" t="s">
        <v>195</v>
      </c>
      <c r="BM172" s="188" t="s">
        <v>329</v>
      </c>
    </row>
    <row r="173" spans="1:65" s="2" customFormat="1" ht="28.8">
      <c r="A173" s="35"/>
      <c r="B173" s="36"/>
      <c r="C173" s="37"/>
      <c r="D173" s="190" t="s">
        <v>197</v>
      </c>
      <c r="E173" s="37"/>
      <c r="F173" s="191" t="s">
        <v>330</v>
      </c>
      <c r="G173" s="37"/>
      <c r="H173" s="37"/>
      <c r="I173" s="192"/>
      <c r="J173" s="37"/>
      <c r="K173" s="37"/>
      <c r="L173" s="40"/>
      <c r="M173" s="193"/>
      <c r="N173" s="194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197</v>
      </c>
      <c r="AU173" s="18" t="s">
        <v>86</v>
      </c>
    </row>
    <row r="174" spans="1:65" s="2" customFormat="1" ht="10.199999999999999">
      <c r="A174" s="35"/>
      <c r="B174" s="36"/>
      <c r="C174" s="37"/>
      <c r="D174" s="195" t="s">
        <v>199</v>
      </c>
      <c r="E174" s="37"/>
      <c r="F174" s="196" t="s">
        <v>331</v>
      </c>
      <c r="G174" s="37"/>
      <c r="H174" s="37"/>
      <c r="I174" s="192"/>
      <c r="J174" s="37"/>
      <c r="K174" s="37"/>
      <c r="L174" s="40"/>
      <c r="M174" s="193"/>
      <c r="N174" s="194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199</v>
      </c>
      <c r="AU174" s="18" t="s">
        <v>86</v>
      </c>
    </row>
    <row r="175" spans="1:65" s="13" customFormat="1" ht="10.199999999999999">
      <c r="B175" s="197"/>
      <c r="C175" s="198"/>
      <c r="D175" s="190" t="s">
        <v>201</v>
      </c>
      <c r="E175" s="199" t="s">
        <v>19</v>
      </c>
      <c r="F175" s="200" t="s">
        <v>332</v>
      </c>
      <c r="G175" s="198"/>
      <c r="H175" s="201">
        <v>940.99699999999996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201</v>
      </c>
      <c r="AU175" s="207" t="s">
        <v>86</v>
      </c>
      <c r="AV175" s="13" t="s">
        <v>86</v>
      </c>
      <c r="AW175" s="13" t="s">
        <v>37</v>
      </c>
      <c r="AX175" s="13" t="s">
        <v>84</v>
      </c>
      <c r="AY175" s="207" t="s">
        <v>189</v>
      </c>
    </row>
    <row r="176" spans="1:65" s="2" customFormat="1" ht="33" customHeight="1">
      <c r="A176" s="35"/>
      <c r="B176" s="36"/>
      <c r="C176" s="176" t="s">
        <v>333</v>
      </c>
      <c r="D176" s="176" t="s">
        <v>191</v>
      </c>
      <c r="E176" s="177" t="s">
        <v>334</v>
      </c>
      <c r="F176" s="178" t="s">
        <v>335</v>
      </c>
      <c r="G176" s="179" t="s">
        <v>336</v>
      </c>
      <c r="H176" s="180">
        <v>2415.09</v>
      </c>
      <c r="I176" s="181"/>
      <c r="J176" s="182">
        <f>ROUND(I176*H176,2)</f>
        <v>0</v>
      </c>
      <c r="K176" s="183"/>
      <c r="L176" s="40"/>
      <c r="M176" s="184" t="s">
        <v>19</v>
      </c>
      <c r="N176" s="185" t="s">
        <v>47</v>
      </c>
      <c r="O176" s="65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8" t="s">
        <v>195</v>
      </c>
      <c r="AT176" s="188" t="s">
        <v>191</v>
      </c>
      <c r="AU176" s="188" t="s">
        <v>86</v>
      </c>
      <c r="AY176" s="18" t="s">
        <v>189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8" t="s">
        <v>84</v>
      </c>
      <c r="BK176" s="189">
        <f>ROUND(I176*H176,2)</f>
        <v>0</v>
      </c>
      <c r="BL176" s="18" t="s">
        <v>195</v>
      </c>
      <c r="BM176" s="188" t="s">
        <v>337</v>
      </c>
    </row>
    <row r="177" spans="1:65" s="2" customFormat="1" ht="28.8">
      <c r="A177" s="35"/>
      <c r="B177" s="36"/>
      <c r="C177" s="37"/>
      <c r="D177" s="190" t="s">
        <v>197</v>
      </c>
      <c r="E177" s="37"/>
      <c r="F177" s="191" t="s">
        <v>338</v>
      </c>
      <c r="G177" s="37"/>
      <c r="H177" s="37"/>
      <c r="I177" s="192"/>
      <c r="J177" s="37"/>
      <c r="K177" s="37"/>
      <c r="L177" s="40"/>
      <c r="M177" s="193"/>
      <c r="N177" s="194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197</v>
      </c>
      <c r="AU177" s="18" t="s">
        <v>86</v>
      </c>
    </row>
    <row r="178" spans="1:65" s="2" customFormat="1" ht="10.199999999999999">
      <c r="A178" s="35"/>
      <c r="B178" s="36"/>
      <c r="C178" s="37"/>
      <c r="D178" s="195" t="s">
        <v>199</v>
      </c>
      <c r="E178" s="37"/>
      <c r="F178" s="196" t="s">
        <v>339</v>
      </c>
      <c r="G178" s="37"/>
      <c r="H178" s="37"/>
      <c r="I178" s="192"/>
      <c r="J178" s="37"/>
      <c r="K178" s="37"/>
      <c r="L178" s="40"/>
      <c r="M178" s="193"/>
      <c r="N178" s="194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199</v>
      </c>
      <c r="AU178" s="18" t="s">
        <v>86</v>
      </c>
    </row>
    <row r="179" spans="1:65" s="13" customFormat="1" ht="10.199999999999999">
      <c r="B179" s="197"/>
      <c r="C179" s="198"/>
      <c r="D179" s="190" t="s">
        <v>201</v>
      </c>
      <c r="E179" s="199" t="s">
        <v>19</v>
      </c>
      <c r="F179" s="200" t="s">
        <v>133</v>
      </c>
      <c r="G179" s="198"/>
      <c r="H179" s="201">
        <v>1271.0999999999999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201</v>
      </c>
      <c r="AU179" s="207" t="s">
        <v>86</v>
      </c>
      <c r="AV179" s="13" t="s">
        <v>86</v>
      </c>
      <c r="AW179" s="13" t="s">
        <v>37</v>
      </c>
      <c r="AX179" s="13" t="s">
        <v>84</v>
      </c>
      <c r="AY179" s="207" t="s">
        <v>189</v>
      </c>
    </row>
    <row r="180" spans="1:65" s="13" customFormat="1" ht="10.199999999999999">
      <c r="B180" s="197"/>
      <c r="C180" s="198"/>
      <c r="D180" s="190" t="s">
        <v>201</v>
      </c>
      <c r="E180" s="198"/>
      <c r="F180" s="200" t="s">
        <v>340</v>
      </c>
      <c r="G180" s="198"/>
      <c r="H180" s="201">
        <v>2415.09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201</v>
      </c>
      <c r="AU180" s="207" t="s">
        <v>86</v>
      </c>
      <c r="AV180" s="13" t="s">
        <v>86</v>
      </c>
      <c r="AW180" s="13" t="s">
        <v>4</v>
      </c>
      <c r="AX180" s="13" t="s">
        <v>84</v>
      </c>
      <c r="AY180" s="207" t="s">
        <v>189</v>
      </c>
    </row>
    <row r="181" spans="1:65" s="2" customFormat="1" ht="24.15" customHeight="1">
      <c r="A181" s="35"/>
      <c r="B181" s="36"/>
      <c r="C181" s="176" t="s">
        <v>341</v>
      </c>
      <c r="D181" s="176" t="s">
        <v>191</v>
      </c>
      <c r="E181" s="177" t="s">
        <v>342</v>
      </c>
      <c r="F181" s="178" t="s">
        <v>343</v>
      </c>
      <c r="G181" s="179" t="s">
        <v>238</v>
      </c>
      <c r="H181" s="180">
        <v>1248.0419999999999</v>
      </c>
      <c r="I181" s="181"/>
      <c r="J181" s="182">
        <f>ROUND(I181*H181,2)</f>
        <v>0</v>
      </c>
      <c r="K181" s="183"/>
      <c r="L181" s="40"/>
      <c r="M181" s="184" t="s">
        <v>19</v>
      </c>
      <c r="N181" s="185" t="s">
        <v>47</v>
      </c>
      <c r="O181" s="65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8" t="s">
        <v>195</v>
      </c>
      <c r="AT181" s="188" t="s">
        <v>191</v>
      </c>
      <c r="AU181" s="188" t="s">
        <v>86</v>
      </c>
      <c r="AY181" s="18" t="s">
        <v>189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8" t="s">
        <v>84</v>
      </c>
      <c r="BK181" s="189">
        <f>ROUND(I181*H181,2)</f>
        <v>0</v>
      </c>
      <c r="BL181" s="18" t="s">
        <v>195</v>
      </c>
      <c r="BM181" s="188" t="s">
        <v>344</v>
      </c>
    </row>
    <row r="182" spans="1:65" s="2" customFormat="1" ht="28.8">
      <c r="A182" s="35"/>
      <c r="B182" s="36"/>
      <c r="C182" s="37"/>
      <c r="D182" s="190" t="s">
        <v>197</v>
      </c>
      <c r="E182" s="37"/>
      <c r="F182" s="191" t="s">
        <v>345</v>
      </c>
      <c r="G182" s="37"/>
      <c r="H182" s="37"/>
      <c r="I182" s="192"/>
      <c r="J182" s="37"/>
      <c r="K182" s="37"/>
      <c r="L182" s="40"/>
      <c r="M182" s="193"/>
      <c r="N182" s="194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197</v>
      </c>
      <c r="AU182" s="18" t="s">
        <v>86</v>
      </c>
    </row>
    <row r="183" spans="1:65" s="2" customFormat="1" ht="10.199999999999999">
      <c r="A183" s="35"/>
      <c r="B183" s="36"/>
      <c r="C183" s="37"/>
      <c r="D183" s="195" t="s">
        <v>199</v>
      </c>
      <c r="E183" s="37"/>
      <c r="F183" s="196" t="s">
        <v>346</v>
      </c>
      <c r="G183" s="37"/>
      <c r="H183" s="37"/>
      <c r="I183" s="192"/>
      <c r="J183" s="37"/>
      <c r="K183" s="37"/>
      <c r="L183" s="40"/>
      <c r="M183" s="193"/>
      <c r="N183" s="194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199</v>
      </c>
      <c r="AU183" s="18" t="s">
        <v>86</v>
      </c>
    </row>
    <row r="184" spans="1:65" s="13" customFormat="1" ht="10.199999999999999">
      <c r="B184" s="197"/>
      <c r="C184" s="198"/>
      <c r="D184" s="190" t="s">
        <v>201</v>
      </c>
      <c r="E184" s="199" t="s">
        <v>19</v>
      </c>
      <c r="F184" s="200" t="s">
        <v>347</v>
      </c>
      <c r="G184" s="198"/>
      <c r="H184" s="201">
        <v>1869.5239999999999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201</v>
      </c>
      <c r="AU184" s="207" t="s">
        <v>86</v>
      </c>
      <c r="AV184" s="13" t="s">
        <v>86</v>
      </c>
      <c r="AW184" s="13" t="s">
        <v>37</v>
      </c>
      <c r="AX184" s="13" t="s">
        <v>76</v>
      </c>
      <c r="AY184" s="207" t="s">
        <v>189</v>
      </c>
    </row>
    <row r="185" spans="1:65" s="13" customFormat="1" ht="10.199999999999999">
      <c r="B185" s="197"/>
      <c r="C185" s="198"/>
      <c r="D185" s="190" t="s">
        <v>201</v>
      </c>
      <c r="E185" s="199" t="s">
        <v>19</v>
      </c>
      <c r="F185" s="200" t="s">
        <v>348</v>
      </c>
      <c r="G185" s="198"/>
      <c r="H185" s="201">
        <v>-621.48199999999997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201</v>
      </c>
      <c r="AU185" s="207" t="s">
        <v>86</v>
      </c>
      <c r="AV185" s="13" t="s">
        <v>86</v>
      </c>
      <c r="AW185" s="13" t="s">
        <v>37</v>
      </c>
      <c r="AX185" s="13" t="s">
        <v>76</v>
      </c>
      <c r="AY185" s="207" t="s">
        <v>189</v>
      </c>
    </row>
    <row r="186" spans="1:65" s="14" customFormat="1" ht="10.199999999999999">
      <c r="B186" s="219"/>
      <c r="C186" s="220"/>
      <c r="D186" s="190" t="s">
        <v>201</v>
      </c>
      <c r="E186" s="221" t="s">
        <v>156</v>
      </c>
      <c r="F186" s="222" t="s">
        <v>349</v>
      </c>
      <c r="G186" s="220"/>
      <c r="H186" s="223">
        <v>1248.0419999999999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201</v>
      </c>
      <c r="AU186" s="229" t="s">
        <v>86</v>
      </c>
      <c r="AV186" s="14" t="s">
        <v>195</v>
      </c>
      <c r="AW186" s="14" t="s">
        <v>37</v>
      </c>
      <c r="AX186" s="14" t="s">
        <v>84</v>
      </c>
      <c r="AY186" s="229" t="s">
        <v>189</v>
      </c>
    </row>
    <row r="187" spans="1:65" s="2" customFormat="1" ht="16.5" customHeight="1">
      <c r="A187" s="35"/>
      <c r="B187" s="36"/>
      <c r="C187" s="208" t="s">
        <v>350</v>
      </c>
      <c r="D187" s="208" t="s">
        <v>269</v>
      </c>
      <c r="E187" s="209" t="s">
        <v>351</v>
      </c>
      <c r="F187" s="210" t="s">
        <v>352</v>
      </c>
      <c r="G187" s="211" t="s">
        <v>336</v>
      </c>
      <c r="H187" s="212">
        <v>613.4</v>
      </c>
      <c r="I187" s="213"/>
      <c r="J187" s="214">
        <f>ROUND(I187*H187,2)</f>
        <v>0</v>
      </c>
      <c r="K187" s="215"/>
      <c r="L187" s="216"/>
      <c r="M187" s="217" t="s">
        <v>19</v>
      </c>
      <c r="N187" s="218" t="s">
        <v>47</v>
      </c>
      <c r="O187" s="65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8" t="s">
        <v>226</v>
      </c>
      <c r="AT187" s="188" t="s">
        <v>269</v>
      </c>
      <c r="AU187" s="188" t="s">
        <v>86</v>
      </c>
      <c r="AY187" s="18" t="s">
        <v>189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8" t="s">
        <v>84</v>
      </c>
      <c r="BK187" s="189">
        <f>ROUND(I187*H187,2)</f>
        <v>0</v>
      </c>
      <c r="BL187" s="18" t="s">
        <v>195</v>
      </c>
      <c r="BM187" s="188" t="s">
        <v>353</v>
      </c>
    </row>
    <row r="188" spans="1:65" s="2" customFormat="1" ht="10.199999999999999">
      <c r="A188" s="35"/>
      <c r="B188" s="36"/>
      <c r="C188" s="37"/>
      <c r="D188" s="190" t="s">
        <v>197</v>
      </c>
      <c r="E188" s="37"/>
      <c r="F188" s="191" t="s">
        <v>352</v>
      </c>
      <c r="G188" s="37"/>
      <c r="H188" s="37"/>
      <c r="I188" s="192"/>
      <c r="J188" s="37"/>
      <c r="K188" s="37"/>
      <c r="L188" s="40"/>
      <c r="M188" s="193"/>
      <c r="N188" s="194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197</v>
      </c>
      <c r="AU188" s="18" t="s">
        <v>86</v>
      </c>
    </row>
    <row r="189" spans="1:65" s="13" customFormat="1" ht="10.199999999999999">
      <c r="B189" s="197"/>
      <c r="C189" s="198"/>
      <c r="D189" s="190" t="s">
        <v>201</v>
      </c>
      <c r="E189" s="198"/>
      <c r="F189" s="200" t="s">
        <v>354</v>
      </c>
      <c r="G189" s="198"/>
      <c r="H189" s="201">
        <v>613.4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201</v>
      </c>
      <c r="AU189" s="207" t="s">
        <v>86</v>
      </c>
      <c r="AV189" s="13" t="s">
        <v>86</v>
      </c>
      <c r="AW189" s="13" t="s">
        <v>4</v>
      </c>
      <c r="AX189" s="13" t="s">
        <v>84</v>
      </c>
      <c r="AY189" s="207" t="s">
        <v>189</v>
      </c>
    </row>
    <row r="190" spans="1:65" s="2" customFormat="1" ht="24.15" customHeight="1">
      <c r="A190" s="35"/>
      <c r="B190" s="36"/>
      <c r="C190" s="176" t="s">
        <v>355</v>
      </c>
      <c r="D190" s="176" t="s">
        <v>191</v>
      </c>
      <c r="E190" s="177" t="s">
        <v>356</v>
      </c>
      <c r="F190" s="178" t="s">
        <v>357</v>
      </c>
      <c r="G190" s="179" t="s">
        <v>238</v>
      </c>
      <c r="H190" s="180">
        <v>1.2609999999999999</v>
      </c>
      <c r="I190" s="181"/>
      <c r="J190" s="182">
        <f>ROUND(I190*H190,2)</f>
        <v>0</v>
      </c>
      <c r="K190" s="183"/>
      <c r="L190" s="40"/>
      <c r="M190" s="184" t="s">
        <v>19</v>
      </c>
      <c r="N190" s="185" t="s">
        <v>47</v>
      </c>
      <c r="O190" s="65"/>
      <c r="P190" s="186">
        <f>O190*H190</f>
        <v>0</v>
      </c>
      <c r="Q190" s="186">
        <v>0</v>
      </c>
      <c r="R190" s="186">
        <f>Q190*H190</f>
        <v>0</v>
      </c>
      <c r="S190" s="186">
        <v>0</v>
      </c>
      <c r="T190" s="18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8" t="s">
        <v>195</v>
      </c>
      <c r="AT190" s="188" t="s">
        <v>191</v>
      </c>
      <c r="AU190" s="188" t="s">
        <v>86</v>
      </c>
      <c r="AY190" s="18" t="s">
        <v>189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8" t="s">
        <v>84</v>
      </c>
      <c r="BK190" s="189">
        <f>ROUND(I190*H190,2)</f>
        <v>0</v>
      </c>
      <c r="BL190" s="18" t="s">
        <v>195</v>
      </c>
      <c r="BM190" s="188" t="s">
        <v>358</v>
      </c>
    </row>
    <row r="191" spans="1:65" s="2" customFormat="1" ht="48">
      <c r="A191" s="35"/>
      <c r="B191" s="36"/>
      <c r="C191" s="37"/>
      <c r="D191" s="190" t="s">
        <v>197</v>
      </c>
      <c r="E191" s="37"/>
      <c r="F191" s="191" t="s">
        <v>359</v>
      </c>
      <c r="G191" s="37"/>
      <c r="H191" s="37"/>
      <c r="I191" s="192"/>
      <c r="J191" s="37"/>
      <c r="K191" s="37"/>
      <c r="L191" s="40"/>
      <c r="M191" s="193"/>
      <c r="N191" s="194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197</v>
      </c>
      <c r="AU191" s="18" t="s">
        <v>86</v>
      </c>
    </row>
    <row r="192" spans="1:65" s="2" customFormat="1" ht="10.199999999999999">
      <c r="A192" s="35"/>
      <c r="B192" s="36"/>
      <c r="C192" s="37"/>
      <c r="D192" s="195" t="s">
        <v>199</v>
      </c>
      <c r="E192" s="37"/>
      <c r="F192" s="196" t="s">
        <v>360</v>
      </c>
      <c r="G192" s="37"/>
      <c r="H192" s="37"/>
      <c r="I192" s="192"/>
      <c r="J192" s="37"/>
      <c r="K192" s="37"/>
      <c r="L192" s="40"/>
      <c r="M192" s="193"/>
      <c r="N192" s="194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199</v>
      </c>
      <c r="AU192" s="18" t="s">
        <v>86</v>
      </c>
    </row>
    <row r="193" spans="1:65" s="2" customFormat="1" ht="24.15" customHeight="1">
      <c r="A193" s="35"/>
      <c r="B193" s="36"/>
      <c r="C193" s="176" t="s">
        <v>361</v>
      </c>
      <c r="D193" s="176" t="s">
        <v>191</v>
      </c>
      <c r="E193" s="177" t="s">
        <v>362</v>
      </c>
      <c r="F193" s="178" t="s">
        <v>363</v>
      </c>
      <c r="G193" s="179" t="s">
        <v>238</v>
      </c>
      <c r="H193" s="180">
        <v>495.04300000000001</v>
      </c>
      <c r="I193" s="181"/>
      <c r="J193" s="182">
        <f>ROUND(I193*H193,2)</f>
        <v>0</v>
      </c>
      <c r="K193" s="183"/>
      <c r="L193" s="40"/>
      <c r="M193" s="184" t="s">
        <v>19</v>
      </c>
      <c r="N193" s="185" t="s">
        <v>47</v>
      </c>
      <c r="O193" s="65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8" t="s">
        <v>195</v>
      </c>
      <c r="AT193" s="188" t="s">
        <v>191</v>
      </c>
      <c r="AU193" s="188" t="s">
        <v>86</v>
      </c>
      <c r="AY193" s="18" t="s">
        <v>189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8" t="s">
        <v>84</v>
      </c>
      <c r="BK193" s="189">
        <f>ROUND(I193*H193,2)</f>
        <v>0</v>
      </c>
      <c r="BL193" s="18" t="s">
        <v>195</v>
      </c>
      <c r="BM193" s="188" t="s">
        <v>364</v>
      </c>
    </row>
    <row r="194" spans="1:65" s="2" customFormat="1" ht="48">
      <c r="A194" s="35"/>
      <c r="B194" s="36"/>
      <c r="C194" s="37"/>
      <c r="D194" s="190" t="s">
        <v>197</v>
      </c>
      <c r="E194" s="37"/>
      <c r="F194" s="191" t="s">
        <v>365</v>
      </c>
      <c r="G194" s="37"/>
      <c r="H194" s="37"/>
      <c r="I194" s="192"/>
      <c r="J194" s="37"/>
      <c r="K194" s="37"/>
      <c r="L194" s="40"/>
      <c r="M194" s="193"/>
      <c r="N194" s="194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197</v>
      </c>
      <c r="AU194" s="18" t="s">
        <v>86</v>
      </c>
    </row>
    <row r="195" spans="1:65" s="2" customFormat="1" ht="10.199999999999999">
      <c r="A195" s="35"/>
      <c r="B195" s="36"/>
      <c r="C195" s="37"/>
      <c r="D195" s="195" t="s">
        <v>199</v>
      </c>
      <c r="E195" s="37"/>
      <c r="F195" s="196" t="s">
        <v>366</v>
      </c>
      <c r="G195" s="37"/>
      <c r="H195" s="37"/>
      <c r="I195" s="192"/>
      <c r="J195" s="37"/>
      <c r="K195" s="37"/>
      <c r="L195" s="40"/>
      <c r="M195" s="193"/>
      <c r="N195" s="194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199</v>
      </c>
      <c r="AU195" s="18" t="s">
        <v>86</v>
      </c>
    </row>
    <row r="196" spans="1:65" s="13" customFormat="1" ht="20.399999999999999">
      <c r="B196" s="197"/>
      <c r="C196" s="198"/>
      <c r="D196" s="190" t="s">
        <v>201</v>
      </c>
      <c r="E196" s="199" t="s">
        <v>131</v>
      </c>
      <c r="F196" s="200" t="s">
        <v>367</v>
      </c>
      <c r="G196" s="198"/>
      <c r="H196" s="201">
        <v>495.04300000000001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201</v>
      </c>
      <c r="AU196" s="207" t="s">
        <v>86</v>
      </c>
      <c r="AV196" s="13" t="s">
        <v>86</v>
      </c>
      <c r="AW196" s="13" t="s">
        <v>37</v>
      </c>
      <c r="AX196" s="13" t="s">
        <v>84</v>
      </c>
      <c r="AY196" s="207" t="s">
        <v>189</v>
      </c>
    </row>
    <row r="197" spans="1:65" s="2" customFormat="1" ht="16.5" customHeight="1">
      <c r="A197" s="35"/>
      <c r="B197" s="36"/>
      <c r="C197" s="208" t="s">
        <v>368</v>
      </c>
      <c r="D197" s="208" t="s">
        <v>269</v>
      </c>
      <c r="E197" s="209" t="s">
        <v>369</v>
      </c>
      <c r="F197" s="210" t="s">
        <v>370</v>
      </c>
      <c r="G197" s="211" t="s">
        <v>336</v>
      </c>
      <c r="H197" s="212">
        <v>992.58399999999995</v>
      </c>
      <c r="I197" s="213"/>
      <c r="J197" s="214">
        <f>ROUND(I197*H197,2)</f>
        <v>0</v>
      </c>
      <c r="K197" s="215"/>
      <c r="L197" s="216"/>
      <c r="M197" s="217" t="s">
        <v>19</v>
      </c>
      <c r="N197" s="218" t="s">
        <v>47</v>
      </c>
      <c r="O197" s="65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8" t="s">
        <v>226</v>
      </c>
      <c r="AT197" s="188" t="s">
        <v>269</v>
      </c>
      <c r="AU197" s="188" t="s">
        <v>86</v>
      </c>
      <c r="AY197" s="18" t="s">
        <v>189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8" t="s">
        <v>84</v>
      </c>
      <c r="BK197" s="189">
        <f>ROUND(I197*H197,2)</f>
        <v>0</v>
      </c>
      <c r="BL197" s="18" t="s">
        <v>195</v>
      </c>
      <c r="BM197" s="188" t="s">
        <v>371</v>
      </c>
    </row>
    <row r="198" spans="1:65" s="2" customFormat="1" ht="10.199999999999999">
      <c r="A198" s="35"/>
      <c r="B198" s="36"/>
      <c r="C198" s="37"/>
      <c r="D198" s="190" t="s">
        <v>197</v>
      </c>
      <c r="E198" s="37"/>
      <c r="F198" s="191" t="s">
        <v>370</v>
      </c>
      <c r="G198" s="37"/>
      <c r="H198" s="37"/>
      <c r="I198" s="192"/>
      <c r="J198" s="37"/>
      <c r="K198" s="37"/>
      <c r="L198" s="40"/>
      <c r="M198" s="193"/>
      <c r="N198" s="194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197</v>
      </c>
      <c r="AU198" s="18" t="s">
        <v>86</v>
      </c>
    </row>
    <row r="199" spans="1:65" s="13" customFormat="1" ht="10.199999999999999">
      <c r="B199" s="197"/>
      <c r="C199" s="198"/>
      <c r="D199" s="190" t="s">
        <v>201</v>
      </c>
      <c r="E199" s="199" t="s">
        <v>19</v>
      </c>
      <c r="F199" s="200" t="s">
        <v>372</v>
      </c>
      <c r="G199" s="198"/>
      <c r="H199" s="201">
        <v>496.29199999999997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201</v>
      </c>
      <c r="AU199" s="207" t="s">
        <v>86</v>
      </c>
      <c r="AV199" s="13" t="s">
        <v>86</v>
      </c>
      <c r="AW199" s="13" t="s">
        <v>37</v>
      </c>
      <c r="AX199" s="13" t="s">
        <v>84</v>
      </c>
      <c r="AY199" s="207" t="s">
        <v>189</v>
      </c>
    </row>
    <row r="200" spans="1:65" s="13" customFormat="1" ht="10.199999999999999">
      <c r="B200" s="197"/>
      <c r="C200" s="198"/>
      <c r="D200" s="190" t="s">
        <v>201</v>
      </c>
      <c r="E200" s="198"/>
      <c r="F200" s="200" t="s">
        <v>373</v>
      </c>
      <c r="G200" s="198"/>
      <c r="H200" s="201">
        <v>992.58399999999995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201</v>
      </c>
      <c r="AU200" s="207" t="s">
        <v>86</v>
      </c>
      <c r="AV200" s="13" t="s">
        <v>86</v>
      </c>
      <c r="AW200" s="13" t="s">
        <v>4</v>
      </c>
      <c r="AX200" s="13" t="s">
        <v>84</v>
      </c>
      <c r="AY200" s="207" t="s">
        <v>189</v>
      </c>
    </row>
    <row r="201" spans="1:65" s="2" customFormat="1" ht="24.15" customHeight="1">
      <c r="A201" s="35"/>
      <c r="B201" s="36"/>
      <c r="C201" s="176" t="s">
        <v>374</v>
      </c>
      <c r="D201" s="176" t="s">
        <v>191</v>
      </c>
      <c r="E201" s="177" t="s">
        <v>375</v>
      </c>
      <c r="F201" s="178" t="s">
        <v>376</v>
      </c>
      <c r="G201" s="179" t="s">
        <v>230</v>
      </c>
      <c r="H201" s="180">
        <v>541</v>
      </c>
      <c r="I201" s="181"/>
      <c r="J201" s="182">
        <f>ROUND(I201*H201,2)</f>
        <v>0</v>
      </c>
      <c r="K201" s="183"/>
      <c r="L201" s="40"/>
      <c r="M201" s="184" t="s">
        <v>19</v>
      </c>
      <c r="N201" s="185" t="s">
        <v>47</v>
      </c>
      <c r="O201" s="65"/>
      <c r="P201" s="186">
        <f>O201*H201</f>
        <v>0</v>
      </c>
      <c r="Q201" s="186">
        <v>0</v>
      </c>
      <c r="R201" s="186">
        <f>Q201*H201</f>
        <v>0</v>
      </c>
      <c r="S201" s="186">
        <v>0</v>
      </c>
      <c r="T201" s="18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8" t="s">
        <v>195</v>
      </c>
      <c r="AT201" s="188" t="s">
        <v>191</v>
      </c>
      <c r="AU201" s="188" t="s">
        <v>86</v>
      </c>
      <c r="AY201" s="18" t="s">
        <v>189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8" t="s">
        <v>84</v>
      </c>
      <c r="BK201" s="189">
        <f>ROUND(I201*H201,2)</f>
        <v>0</v>
      </c>
      <c r="BL201" s="18" t="s">
        <v>195</v>
      </c>
      <c r="BM201" s="188" t="s">
        <v>377</v>
      </c>
    </row>
    <row r="202" spans="1:65" s="2" customFormat="1" ht="28.8">
      <c r="A202" s="35"/>
      <c r="B202" s="36"/>
      <c r="C202" s="37"/>
      <c r="D202" s="190" t="s">
        <v>197</v>
      </c>
      <c r="E202" s="37"/>
      <c r="F202" s="191" t="s">
        <v>378</v>
      </c>
      <c r="G202" s="37"/>
      <c r="H202" s="37"/>
      <c r="I202" s="192"/>
      <c r="J202" s="37"/>
      <c r="K202" s="37"/>
      <c r="L202" s="40"/>
      <c r="M202" s="193"/>
      <c r="N202" s="194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197</v>
      </c>
      <c r="AU202" s="18" t="s">
        <v>86</v>
      </c>
    </row>
    <row r="203" spans="1:65" s="2" customFormat="1" ht="10.199999999999999">
      <c r="A203" s="35"/>
      <c r="B203" s="36"/>
      <c r="C203" s="37"/>
      <c r="D203" s="195" t="s">
        <v>199</v>
      </c>
      <c r="E203" s="37"/>
      <c r="F203" s="196" t="s">
        <v>379</v>
      </c>
      <c r="G203" s="37"/>
      <c r="H203" s="37"/>
      <c r="I203" s="192"/>
      <c r="J203" s="37"/>
      <c r="K203" s="37"/>
      <c r="L203" s="40"/>
      <c r="M203" s="193"/>
      <c r="N203" s="194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199</v>
      </c>
      <c r="AU203" s="18" t="s">
        <v>86</v>
      </c>
    </row>
    <row r="204" spans="1:65" s="13" customFormat="1" ht="10.199999999999999">
      <c r="B204" s="197"/>
      <c r="C204" s="198"/>
      <c r="D204" s="190" t="s">
        <v>201</v>
      </c>
      <c r="E204" s="199" t="s">
        <v>19</v>
      </c>
      <c r="F204" s="200" t="s">
        <v>135</v>
      </c>
      <c r="G204" s="198"/>
      <c r="H204" s="201">
        <v>541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201</v>
      </c>
      <c r="AU204" s="207" t="s">
        <v>86</v>
      </c>
      <c r="AV204" s="13" t="s">
        <v>86</v>
      </c>
      <c r="AW204" s="13" t="s">
        <v>37</v>
      </c>
      <c r="AX204" s="13" t="s">
        <v>84</v>
      </c>
      <c r="AY204" s="207" t="s">
        <v>189</v>
      </c>
    </row>
    <row r="205" spans="1:65" s="2" customFormat="1" ht="16.5" customHeight="1">
      <c r="A205" s="35"/>
      <c r="B205" s="36"/>
      <c r="C205" s="208" t="s">
        <v>380</v>
      </c>
      <c r="D205" s="208" t="s">
        <v>269</v>
      </c>
      <c r="E205" s="209" t="s">
        <v>381</v>
      </c>
      <c r="F205" s="210" t="s">
        <v>382</v>
      </c>
      <c r="G205" s="211" t="s">
        <v>383</v>
      </c>
      <c r="H205" s="212">
        <v>10.82</v>
      </c>
      <c r="I205" s="213"/>
      <c r="J205" s="214">
        <f>ROUND(I205*H205,2)</f>
        <v>0</v>
      </c>
      <c r="K205" s="215"/>
      <c r="L205" s="216"/>
      <c r="M205" s="217" t="s">
        <v>19</v>
      </c>
      <c r="N205" s="218" t="s">
        <v>47</v>
      </c>
      <c r="O205" s="65"/>
      <c r="P205" s="186">
        <f>O205*H205</f>
        <v>0</v>
      </c>
      <c r="Q205" s="186">
        <v>1E-3</v>
      </c>
      <c r="R205" s="186">
        <f>Q205*H205</f>
        <v>1.082E-2</v>
      </c>
      <c r="S205" s="186">
        <v>0</v>
      </c>
      <c r="T205" s="18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8" t="s">
        <v>226</v>
      </c>
      <c r="AT205" s="188" t="s">
        <v>269</v>
      </c>
      <c r="AU205" s="188" t="s">
        <v>86</v>
      </c>
      <c r="AY205" s="18" t="s">
        <v>189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8" t="s">
        <v>84</v>
      </c>
      <c r="BK205" s="189">
        <f>ROUND(I205*H205,2)</f>
        <v>0</v>
      </c>
      <c r="BL205" s="18" t="s">
        <v>195</v>
      </c>
      <c r="BM205" s="188" t="s">
        <v>384</v>
      </c>
    </row>
    <row r="206" spans="1:65" s="2" customFormat="1" ht="10.199999999999999">
      <c r="A206" s="35"/>
      <c r="B206" s="36"/>
      <c r="C206" s="37"/>
      <c r="D206" s="190" t="s">
        <v>197</v>
      </c>
      <c r="E206" s="37"/>
      <c r="F206" s="191" t="s">
        <v>382</v>
      </c>
      <c r="G206" s="37"/>
      <c r="H206" s="37"/>
      <c r="I206" s="192"/>
      <c r="J206" s="37"/>
      <c r="K206" s="37"/>
      <c r="L206" s="40"/>
      <c r="M206" s="193"/>
      <c r="N206" s="194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197</v>
      </c>
      <c r="AU206" s="18" t="s">
        <v>86</v>
      </c>
    </row>
    <row r="207" spans="1:65" s="13" customFormat="1" ht="10.199999999999999">
      <c r="B207" s="197"/>
      <c r="C207" s="198"/>
      <c r="D207" s="190" t="s">
        <v>201</v>
      </c>
      <c r="E207" s="198"/>
      <c r="F207" s="200" t="s">
        <v>385</v>
      </c>
      <c r="G207" s="198"/>
      <c r="H207" s="201">
        <v>10.82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201</v>
      </c>
      <c r="AU207" s="207" t="s">
        <v>86</v>
      </c>
      <c r="AV207" s="13" t="s">
        <v>86</v>
      </c>
      <c r="AW207" s="13" t="s">
        <v>4</v>
      </c>
      <c r="AX207" s="13" t="s">
        <v>84</v>
      </c>
      <c r="AY207" s="207" t="s">
        <v>189</v>
      </c>
    </row>
    <row r="208" spans="1:65" s="2" customFormat="1" ht="24.15" customHeight="1">
      <c r="A208" s="35"/>
      <c r="B208" s="36"/>
      <c r="C208" s="176" t="s">
        <v>386</v>
      </c>
      <c r="D208" s="176" t="s">
        <v>191</v>
      </c>
      <c r="E208" s="177" t="s">
        <v>387</v>
      </c>
      <c r="F208" s="178" t="s">
        <v>388</v>
      </c>
      <c r="G208" s="179" t="s">
        <v>230</v>
      </c>
      <c r="H208" s="180">
        <v>541</v>
      </c>
      <c r="I208" s="181"/>
      <c r="J208" s="182">
        <f>ROUND(I208*H208,2)</f>
        <v>0</v>
      </c>
      <c r="K208" s="183"/>
      <c r="L208" s="40"/>
      <c r="M208" s="184" t="s">
        <v>19</v>
      </c>
      <c r="N208" s="185" t="s">
        <v>47</v>
      </c>
      <c r="O208" s="65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8" t="s">
        <v>195</v>
      </c>
      <c r="AT208" s="188" t="s">
        <v>191</v>
      </c>
      <c r="AU208" s="188" t="s">
        <v>86</v>
      </c>
      <c r="AY208" s="18" t="s">
        <v>189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8" t="s">
        <v>84</v>
      </c>
      <c r="BK208" s="189">
        <f>ROUND(I208*H208,2)</f>
        <v>0</v>
      </c>
      <c r="BL208" s="18" t="s">
        <v>195</v>
      </c>
      <c r="BM208" s="188" t="s">
        <v>389</v>
      </c>
    </row>
    <row r="209" spans="1:65" s="2" customFormat="1" ht="19.2">
      <c r="A209" s="35"/>
      <c r="B209" s="36"/>
      <c r="C209" s="37"/>
      <c r="D209" s="190" t="s">
        <v>197</v>
      </c>
      <c r="E209" s="37"/>
      <c r="F209" s="191" t="s">
        <v>390</v>
      </c>
      <c r="G209" s="37"/>
      <c r="H209" s="37"/>
      <c r="I209" s="192"/>
      <c r="J209" s="37"/>
      <c r="K209" s="37"/>
      <c r="L209" s="40"/>
      <c r="M209" s="193"/>
      <c r="N209" s="194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197</v>
      </c>
      <c r="AU209" s="18" t="s">
        <v>86</v>
      </c>
    </row>
    <row r="210" spans="1:65" s="2" customFormat="1" ht="10.199999999999999">
      <c r="A210" s="35"/>
      <c r="B210" s="36"/>
      <c r="C210" s="37"/>
      <c r="D210" s="195" t="s">
        <v>199</v>
      </c>
      <c r="E210" s="37"/>
      <c r="F210" s="196" t="s">
        <v>391</v>
      </c>
      <c r="G210" s="37"/>
      <c r="H210" s="37"/>
      <c r="I210" s="192"/>
      <c r="J210" s="37"/>
      <c r="K210" s="37"/>
      <c r="L210" s="40"/>
      <c r="M210" s="193"/>
      <c r="N210" s="194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199</v>
      </c>
      <c r="AU210" s="18" t="s">
        <v>86</v>
      </c>
    </row>
    <row r="211" spans="1:65" s="13" customFormat="1" ht="10.199999999999999">
      <c r="B211" s="197"/>
      <c r="C211" s="198"/>
      <c r="D211" s="190" t="s">
        <v>201</v>
      </c>
      <c r="E211" s="199" t="s">
        <v>19</v>
      </c>
      <c r="F211" s="200" t="s">
        <v>135</v>
      </c>
      <c r="G211" s="198"/>
      <c r="H211" s="201">
        <v>541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201</v>
      </c>
      <c r="AU211" s="207" t="s">
        <v>86</v>
      </c>
      <c r="AV211" s="13" t="s">
        <v>86</v>
      </c>
      <c r="AW211" s="13" t="s">
        <v>37</v>
      </c>
      <c r="AX211" s="13" t="s">
        <v>84</v>
      </c>
      <c r="AY211" s="207" t="s">
        <v>189</v>
      </c>
    </row>
    <row r="212" spans="1:65" s="12" customFormat="1" ht="22.8" customHeight="1">
      <c r="B212" s="160"/>
      <c r="C212" s="161"/>
      <c r="D212" s="162" t="s">
        <v>75</v>
      </c>
      <c r="E212" s="174" t="s">
        <v>195</v>
      </c>
      <c r="F212" s="174" t="s">
        <v>392</v>
      </c>
      <c r="G212" s="161"/>
      <c r="H212" s="161"/>
      <c r="I212" s="164"/>
      <c r="J212" s="175">
        <f>BK212</f>
        <v>0</v>
      </c>
      <c r="K212" s="161"/>
      <c r="L212" s="166"/>
      <c r="M212" s="167"/>
      <c r="N212" s="168"/>
      <c r="O212" s="168"/>
      <c r="P212" s="169">
        <f>SUM(P213:P228)</f>
        <v>0</v>
      </c>
      <c r="Q212" s="168"/>
      <c r="R212" s="169">
        <f>SUM(R213:R228)</f>
        <v>1.8845978800000003</v>
      </c>
      <c r="S212" s="168"/>
      <c r="T212" s="170">
        <f>SUM(T213:T228)</f>
        <v>0</v>
      </c>
      <c r="AR212" s="171" t="s">
        <v>84</v>
      </c>
      <c r="AT212" s="172" t="s">
        <v>75</v>
      </c>
      <c r="AU212" s="172" t="s">
        <v>84</v>
      </c>
      <c r="AY212" s="171" t="s">
        <v>189</v>
      </c>
      <c r="BK212" s="173">
        <f>SUM(BK213:BK228)</f>
        <v>0</v>
      </c>
    </row>
    <row r="213" spans="1:65" s="2" customFormat="1" ht="33" customHeight="1">
      <c r="A213" s="35"/>
      <c r="B213" s="36"/>
      <c r="C213" s="176" t="s">
        <v>393</v>
      </c>
      <c r="D213" s="176" t="s">
        <v>191</v>
      </c>
      <c r="E213" s="177" t="s">
        <v>394</v>
      </c>
      <c r="F213" s="178" t="s">
        <v>395</v>
      </c>
      <c r="G213" s="179" t="s">
        <v>230</v>
      </c>
      <c r="H213" s="180">
        <v>3.12</v>
      </c>
      <c r="I213" s="181"/>
      <c r="J213" s="182">
        <f>ROUND(I213*H213,2)</f>
        <v>0</v>
      </c>
      <c r="K213" s="183"/>
      <c r="L213" s="40"/>
      <c r="M213" s="184" t="s">
        <v>19</v>
      </c>
      <c r="N213" s="185" t="s">
        <v>47</v>
      </c>
      <c r="O213" s="65"/>
      <c r="P213" s="186">
        <f>O213*H213</f>
        <v>0</v>
      </c>
      <c r="Q213" s="186">
        <v>0.18051</v>
      </c>
      <c r="R213" s="186">
        <f>Q213*H213</f>
        <v>0.5631912</v>
      </c>
      <c r="S213" s="186">
        <v>0</v>
      </c>
      <c r="T213" s="18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8" t="s">
        <v>195</v>
      </c>
      <c r="AT213" s="188" t="s">
        <v>191</v>
      </c>
      <c r="AU213" s="188" t="s">
        <v>86</v>
      </c>
      <c r="AY213" s="18" t="s">
        <v>189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8" t="s">
        <v>84</v>
      </c>
      <c r="BK213" s="189">
        <f>ROUND(I213*H213,2)</f>
        <v>0</v>
      </c>
      <c r="BL213" s="18" t="s">
        <v>195</v>
      </c>
      <c r="BM213" s="188" t="s">
        <v>396</v>
      </c>
    </row>
    <row r="214" spans="1:65" s="2" customFormat="1" ht="28.8">
      <c r="A214" s="35"/>
      <c r="B214" s="36"/>
      <c r="C214" s="37"/>
      <c r="D214" s="190" t="s">
        <v>197</v>
      </c>
      <c r="E214" s="37"/>
      <c r="F214" s="191" t="s">
        <v>397</v>
      </c>
      <c r="G214" s="37"/>
      <c r="H214" s="37"/>
      <c r="I214" s="192"/>
      <c r="J214" s="37"/>
      <c r="K214" s="37"/>
      <c r="L214" s="40"/>
      <c r="M214" s="193"/>
      <c r="N214" s="194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197</v>
      </c>
      <c r="AU214" s="18" t="s">
        <v>86</v>
      </c>
    </row>
    <row r="215" spans="1:65" s="2" customFormat="1" ht="10.199999999999999">
      <c r="A215" s="35"/>
      <c r="B215" s="36"/>
      <c r="C215" s="37"/>
      <c r="D215" s="195" t="s">
        <v>199</v>
      </c>
      <c r="E215" s="37"/>
      <c r="F215" s="196" t="s">
        <v>398</v>
      </c>
      <c r="G215" s="37"/>
      <c r="H215" s="37"/>
      <c r="I215" s="192"/>
      <c r="J215" s="37"/>
      <c r="K215" s="37"/>
      <c r="L215" s="40"/>
      <c r="M215" s="193"/>
      <c r="N215" s="194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199</v>
      </c>
      <c r="AU215" s="18" t="s">
        <v>86</v>
      </c>
    </row>
    <row r="216" spans="1:65" s="13" customFormat="1" ht="10.199999999999999">
      <c r="B216" s="197"/>
      <c r="C216" s="198"/>
      <c r="D216" s="190" t="s">
        <v>201</v>
      </c>
      <c r="E216" s="199" t="s">
        <v>19</v>
      </c>
      <c r="F216" s="200" t="s">
        <v>399</v>
      </c>
      <c r="G216" s="198"/>
      <c r="H216" s="201">
        <v>3.12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201</v>
      </c>
      <c r="AU216" s="207" t="s">
        <v>86</v>
      </c>
      <c r="AV216" s="13" t="s">
        <v>86</v>
      </c>
      <c r="AW216" s="13" t="s">
        <v>37</v>
      </c>
      <c r="AX216" s="13" t="s">
        <v>84</v>
      </c>
      <c r="AY216" s="207" t="s">
        <v>189</v>
      </c>
    </row>
    <row r="217" spans="1:65" s="2" customFormat="1" ht="24.15" customHeight="1">
      <c r="A217" s="35"/>
      <c r="B217" s="36"/>
      <c r="C217" s="176" t="s">
        <v>400</v>
      </c>
      <c r="D217" s="176" t="s">
        <v>191</v>
      </c>
      <c r="E217" s="177" t="s">
        <v>401</v>
      </c>
      <c r="F217" s="178" t="s">
        <v>402</v>
      </c>
      <c r="G217" s="179" t="s">
        <v>238</v>
      </c>
      <c r="H217" s="180">
        <v>125.19</v>
      </c>
      <c r="I217" s="181"/>
      <c r="J217" s="182">
        <f>ROUND(I217*H217,2)</f>
        <v>0</v>
      </c>
      <c r="K217" s="183"/>
      <c r="L217" s="40"/>
      <c r="M217" s="184" t="s">
        <v>19</v>
      </c>
      <c r="N217" s="185" t="s">
        <v>47</v>
      </c>
      <c r="O217" s="65"/>
      <c r="P217" s="186">
        <f>O217*H217</f>
        <v>0</v>
      </c>
      <c r="Q217" s="186">
        <v>0</v>
      </c>
      <c r="R217" s="186">
        <f>Q217*H217</f>
        <v>0</v>
      </c>
      <c r="S217" s="186">
        <v>0</v>
      </c>
      <c r="T217" s="18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8" t="s">
        <v>195</v>
      </c>
      <c r="AT217" s="188" t="s">
        <v>191</v>
      </c>
      <c r="AU217" s="188" t="s">
        <v>86</v>
      </c>
      <c r="AY217" s="18" t="s">
        <v>189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8" t="s">
        <v>84</v>
      </c>
      <c r="BK217" s="189">
        <f>ROUND(I217*H217,2)</f>
        <v>0</v>
      </c>
      <c r="BL217" s="18" t="s">
        <v>195</v>
      </c>
      <c r="BM217" s="188" t="s">
        <v>403</v>
      </c>
    </row>
    <row r="218" spans="1:65" s="2" customFormat="1" ht="19.2">
      <c r="A218" s="35"/>
      <c r="B218" s="36"/>
      <c r="C218" s="37"/>
      <c r="D218" s="190" t="s">
        <v>197</v>
      </c>
      <c r="E218" s="37"/>
      <c r="F218" s="191" t="s">
        <v>404</v>
      </c>
      <c r="G218" s="37"/>
      <c r="H218" s="37"/>
      <c r="I218" s="192"/>
      <c r="J218" s="37"/>
      <c r="K218" s="37"/>
      <c r="L218" s="40"/>
      <c r="M218" s="193"/>
      <c r="N218" s="194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197</v>
      </c>
      <c r="AU218" s="18" t="s">
        <v>86</v>
      </c>
    </row>
    <row r="219" spans="1:65" s="2" customFormat="1" ht="10.199999999999999">
      <c r="A219" s="35"/>
      <c r="B219" s="36"/>
      <c r="C219" s="37"/>
      <c r="D219" s="195" t="s">
        <v>199</v>
      </c>
      <c r="E219" s="37"/>
      <c r="F219" s="196" t="s">
        <v>405</v>
      </c>
      <c r="G219" s="37"/>
      <c r="H219" s="37"/>
      <c r="I219" s="192"/>
      <c r="J219" s="37"/>
      <c r="K219" s="37"/>
      <c r="L219" s="40"/>
      <c r="M219" s="193"/>
      <c r="N219" s="194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199</v>
      </c>
      <c r="AU219" s="18" t="s">
        <v>86</v>
      </c>
    </row>
    <row r="220" spans="1:65" s="13" customFormat="1" ht="10.199999999999999">
      <c r="B220" s="197"/>
      <c r="C220" s="198"/>
      <c r="D220" s="190" t="s">
        <v>201</v>
      </c>
      <c r="E220" s="199" t="s">
        <v>124</v>
      </c>
      <c r="F220" s="200" t="s">
        <v>406</v>
      </c>
      <c r="G220" s="198"/>
      <c r="H220" s="201">
        <v>125.19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201</v>
      </c>
      <c r="AU220" s="207" t="s">
        <v>86</v>
      </c>
      <c r="AV220" s="13" t="s">
        <v>86</v>
      </c>
      <c r="AW220" s="13" t="s">
        <v>37</v>
      </c>
      <c r="AX220" s="13" t="s">
        <v>84</v>
      </c>
      <c r="AY220" s="207" t="s">
        <v>189</v>
      </c>
    </row>
    <row r="221" spans="1:65" s="2" customFormat="1" ht="33" customHeight="1">
      <c r="A221" s="35"/>
      <c r="B221" s="36"/>
      <c r="C221" s="176" t="s">
        <v>407</v>
      </c>
      <c r="D221" s="176" t="s">
        <v>191</v>
      </c>
      <c r="E221" s="177" t="s">
        <v>408</v>
      </c>
      <c r="F221" s="178" t="s">
        <v>409</v>
      </c>
      <c r="G221" s="179" t="s">
        <v>238</v>
      </c>
      <c r="H221" s="180">
        <v>0.55400000000000005</v>
      </c>
      <c r="I221" s="181"/>
      <c r="J221" s="182">
        <f>ROUND(I221*H221,2)</f>
        <v>0</v>
      </c>
      <c r="K221" s="183"/>
      <c r="L221" s="40"/>
      <c r="M221" s="184" t="s">
        <v>19</v>
      </c>
      <c r="N221" s="185" t="s">
        <v>47</v>
      </c>
      <c r="O221" s="65"/>
      <c r="P221" s="186">
        <f>O221*H221</f>
        <v>0</v>
      </c>
      <c r="Q221" s="186">
        <v>2.3010199999999998</v>
      </c>
      <c r="R221" s="186">
        <f>Q221*H221</f>
        <v>1.2747650800000001</v>
      </c>
      <c r="S221" s="186">
        <v>0</v>
      </c>
      <c r="T221" s="18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8" t="s">
        <v>195</v>
      </c>
      <c r="AT221" s="188" t="s">
        <v>191</v>
      </c>
      <c r="AU221" s="188" t="s">
        <v>86</v>
      </c>
      <c r="AY221" s="18" t="s">
        <v>189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8" t="s">
        <v>84</v>
      </c>
      <c r="BK221" s="189">
        <f>ROUND(I221*H221,2)</f>
        <v>0</v>
      </c>
      <c r="BL221" s="18" t="s">
        <v>195</v>
      </c>
      <c r="BM221" s="188" t="s">
        <v>410</v>
      </c>
    </row>
    <row r="222" spans="1:65" s="2" customFormat="1" ht="28.8">
      <c r="A222" s="35"/>
      <c r="B222" s="36"/>
      <c r="C222" s="37"/>
      <c r="D222" s="190" t="s">
        <v>197</v>
      </c>
      <c r="E222" s="37"/>
      <c r="F222" s="191" t="s">
        <v>411</v>
      </c>
      <c r="G222" s="37"/>
      <c r="H222" s="37"/>
      <c r="I222" s="192"/>
      <c r="J222" s="37"/>
      <c r="K222" s="37"/>
      <c r="L222" s="40"/>
      <c r="M222" s="193"/>
      <c r="N222" s="194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197</v>
      </c>
      <c r="AU222" s="18" t="s">
        <v>86</v>
      </c>
    </row>
    <row r="223" spans="1:65" s="2" customFormat="1" ht="10.199999999999999">
      <c r="A223" s="35"/>
      <c r="B223" s="36"/>
      <c r="C223" s="37"/>
      <c r="D223" s="195" t="s">
        <v>199</v>
      </c>
      <c r="E223" s="37"/>
      <c r="F223" s="196" t="s">
        <v>412</v>
      </c>
      <c r="G223" s="37"/>
      <c r="H223" s="37"/>
      <c r="I223" s="192"/>
      <c r="J223" s="37"/>
      <c r="K223" s="37"/>
      <c r="L223" s="40"/>
      <c r="M223" s="193"/>
      <c r="N223" s="194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199</v>
      </c>
      <c r="AU223" s="18" t="s">
        <v>86</v>
      </c>
    </row>
    <row r="224" spans="1:65" s="13" customFormat="1" ht="10.199999999999999">
      <c r="B224" s="197"/>
      <c r="C224" s="198"/>
      <c r="D224" s="190" t="s">
        <v>201</v>
      </c>
      <c r="E224" s="199" t="s">
        <v>19</v>
      </c>
      <c r="F224" s="200" t="s">
        <v>413</v>
      </c>
      <c r="G224" s="198"/>
      <c r="H224" s="201">
        <v>0.55400000000000005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201</v>
      </c>
      <c r="AU224" s="207" t="s">
        <v>86</v>
      </c>
      <c r="AV224" s="13" t="s">
        <v>86</v>
      </c>
      <c r="AW224" s="13" t="s">
        <v>37</v>
      </c>
      <c r="AX224" s="13" t="s">
        <v>84</v>
      </c>
      <c r="AY224" s="207" t="s">
        <v>189</v>
      </c>
    </row>
    <row r="225" spans="1:65" s="2" customFormat="1" ht="24.15" customHeight="1">
      <c r="A225" s="35"/>
      <c r="B225" s="36"/>
      <c r="C225" s="176" t="s">
        <v>414</v>
      </c>
      <c r="D225" s="176" t="s">
        <v>191</v>
      </c>
      <c r="E225" s="177" t="s">
        <v>415</v>
      </c>
      <c r="F225" s="178" t="s">
        <v>416</v>
      </c>
      <c r="G225" s="179" t="s">
        <v>230</v>
      </c>
      <c r="H225" s="180">
        <v>7.38</v>
      </c>
      <c r="I225" s="181"/>
      <c r="J225" s="182">
        <f>ROUND(I225*H225,2)</f>
        <v>0</v>
      </c>
      <c r="K225" s="183"/>
      <c r="L225" s="40"/>
      <c r="M225" s="184" t="s">
        <v>19</v>
      </c>
      <c r="N225" s="185" t="s">
        <v>47</v>
      </c>
      <c r="O225" s="65"/>
      <c r="P225" s="186">
        <f>O225*H225</f>
        <v>0</v>
      </c>
      <c r="Q225" s="186">
        <v>6.3200000000000001E-3</v>
      </c>
      <c r="R225" s="186">
        <f>Q225*H225</f>
        <v>4.6641599999999998E-2</v>
      </c>
      <c r="S225" s="186">
        <v>0</v>
      </c>
      <c r="T225" s="18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8" t="s">
        <v>195</v>
      </c>
      <c r="AT225" s="188" t="s">
        <v>191</v>
      </c>
      <c r="AU225" s="188" t="s">
        <v>86</v>
      </c>
      <c r="AY225" s="18" t="s">
        <v>189</v>
      </c>
      <c r="BE225" s="189">
        <f>IF(N225="základní",J225,0)</f>
        <v>0</v>
      </c>
      <c r="BF225" s="189">
        <f>IF(N225="snížená",J225,0)</f>
        <v>0</v>
      </c>
      <c r="BG225" s="189">
        <f>IF(N225="zákl. přenesená",J225,0)</f>
        <v>0</v>
      </c>
      <c r="BH225" s="189">
        <f>IF(N225="sníž. přenesená",J225,0)</f>
        <v>0</v>
      </c>
      <c r="BI225" s="189">
        <f>IF(N225="nulová",J225,0)</f>
        <v>0</v>
      </c>
      <c r="BJ225" s="18" t="s">
        <v>84</v>
      </c>
      <c r="BK225" s="189">
        <f>ROUND(I225*H225,2)</f>
        <v>0</v>
      </c>
      <c r="BL225" s="18" t="s">
        <v>195</v>
      </c>
      <c r="BM225" s="188" t="s">
        <v>417</v>
      </c>
    </row>
    <row r="226" spans="1:65" s="2" customFormat="1" ht="28.8">
      <c r="A226" s="35"/>
      <c r="B226" s="36"/>
      <c r="C226" s="37"/>
      <c r="D226" s="190" t="s">
        <v>197</v>
      </c>
      <c r="E226" s="37"/>
      <c r="F226" s="191" t="s">
        <v>418</v>
      </c>
      <c r="G226" s="37"/>
      <c r="H226" s="37"/>
      <c r="I226" s="192"/>
      <c r="J226" s="37"/>
      <c r="K226" s="37"/>
      <c r="L226" s="40"/>
      <c r="M226" s="193"/>
      <c r="N226" s="194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197</v>
      </c>
      <c r="AU226" s="18" t="s">
        <v>86</v>
      </c>
    </row>
    <row r="227" spans="1:65" s="2" customFormat="1" ht="10.199999999999999">
      <c r="A227" s="35"/>
      <c r="B227" s="36"/>
      <c r="C227" s="37"/>
      <c r="D227" s="195" t="s">
        <v>199</v>
      </c>
      <c r="E227" s="37"/>
      <c r="F227" s="196" t="s">
        <v>419</v>
      </c>
      <c r="G227" s="37"/>
      <c r="H227" s="37"/>
      <c r="I227" s="192"/>
      <c r="J227" s="37"/>
      <c r="K227" s="37"/>
      <c r="L227" s="40"/>
      <c r="M227" s="193"/>
      <c r="N227" s="194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199</v>
      </c>
      <c r="AU227" s="18" t="s">
        <v>86</v>
      </c>
    </row>
    <row r="228" spans="1:65" s="13" customFormat="1" ht="10.199999999999999">
      <c r="B228" s="197"/>
      <c r="C228" s="198"/>
      <c r="D228" s="190" t="s">
        <v>201</v>
      </c>
      <c r="E228" s="199" t="s">
        <v>19</v>
      </c>
      <c r="F228" s="200" t="s">
        <v>420</v>
      </c>
      <c r="G228" s="198"/>
      <c r="H228" s="201">
        <v>7.38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201</v>
      </c>
      <c r="AU228" s="207" t="s">
        <v>86</v>
      </c>
      <c r="AV228" s="13" t="s">
        <v>86</v>
      </c>
      <c r="AW228" s="13" t="s">
        <v>37</v>
      </c>
      <c r="AX228" s="13" t="s">
        <v>84</v>
      </c>
      <c r="AY228" s="207" t="s">
        <v>189</v>
      </c>
    </row>
    <row r="229" spans="1:65" s="12" customFormat="1" ht="22.8" customHeight="1">
      <c r="B229" s="160"/>
      <c r="C229" s="161"/>
      <c r="D229" s="162" t="s">
        <v>75</v>
      </c>
      <c r="E229" s="174" t="s">
        <v>220</v>
      </c>
      <c r="F229" s="174" t="s">
        <v>421</v>
      </c>
      <c r="G229" s="161"/>
      <c r="H229" s="161"/>
      <c r="I229" s="164"/>
      <c r="J229" s="175">
        <f>BK229</f>
        <v>0</v>
      </c>
      <c r="K229" s="161"/>
      <c r="L229" s="166"/>
      <c r="M229" s="167"/>
      <c r="N229" s="168"/>
      <c r="O229" s="168"/>
      <c r="P229" s="169">
        <f>SUM(P230:P236)</f>
        <v>0</v>
      </c>
      <c r="Q229" s="168"/>
      <c r="R229" s="169">
        <f>SUM(R230:R236)</f>
        <v>1.9234901999999998</v>
      </c>
      <c r="S229" s="168"/>
      <c r="T229" s="170">
        <f>SUM(T230:T236)</f>
        <v>0</v>
      </c>
      <c r="AR229" s="171" t="s">
        <v>84</v>
      </c>
      <c r="AT229" s="172" t="s">
        <v>75</v>
      </c>
      <c r="AU229" s="172" t="s">
        <v>84</v>
      </c>
      <c r="AY229" s="171" t="s">
        <v>189</v>
      </c>
      <c r="BK229" s="173">
        <f>SUM(BK230:BK236)</f>
        <v>0</v>
      </c>
    </row>
    <row r="230" spans="1:65" s="2" customFormat="1" ht="24.15" customHeight="1">
      <c r="A230" s="35"/>
      <c r="B230" s="36"/>
      <c r="C230" s="176" t="s">
        <v>422</v>
      </c>
      <c r="D230" s="176" t="s">
        <v>191</v>
      </c>
      <c r="E230" s="177" t="s">
        <v>423</v>
      </c>
      <c r="F230" s="178" t="s">
        <v>424</v>
      </c>
      <c r="G230" s="179" t="s">
        <v>230</v>
      </c>
      <c r="H230" s="180">
        <v>3.12</v>
      </c>
      <c r="I230" s="181"/>
      <c r="J230" s="182">
        <f>ROUND(I230*H230,2)</f>
        <v>0</v>
      </c>
      <c r="K230" s="183"/>
      <c r="L230" s="40"/>
      <c r="M230" s="184" t="s">
        <v>19</v>
      </c>
      <c r="N230" s="185" t="s">
        <v>47</v>
      </c>
      <c r="O230" s="65"/>
      <c r="P230" s="186">
        <f>O230*H230</f>
        <v>0</v>
      </c>
      <c r="Q230" s="186">
        <v>0.19536000000000001</v>
      </c>
      <c r="R230" s="186">
        <f>Q230*H230</f>
        <v>0.60952320000000004</v>
      </c>
      <c r="S230" s="186">
        <v>0</v>
      </c>
      <c r="T230" s="18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8" t="s">
        <v>195</v>
      </c>
      <c r="AT230" s="188" t="s">
        <v>191</v>
      </c>
      <c r="AU230" s="188" t="s">
        <v>86</v>
      </c>
      <c r="AY230" s="18" t="s">
        <v>189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8" t="s">
        <v>84</v>
      </c>
      <c r="BK230" s="189">
        <f>ROUND(I230*H230,2)</f>
        <v>0</v>
      </c>
      <c r="BL230" s="18" t="s">
        <v>195</v>
      </c>
      <c r="BM230" s="188" t="s">
        <v>425</v>
      </c>
    </row>
    <row r="231" spans="1:65" s="2" customFormat="1" ht="38.4">
      <c r="A231" s="35"/>
      <c r="B231" s="36"/>
      <c r="C231" s="37"/>
      <c r="D231" s="190" t="s">
        <v>197</v>
      </c>
      <c r="E231" s="37"/>
      <c r="F231" s="191" t="s">
        <v>426</v>
      </c>
      <c r="G231" s="37"/>
      <c r="H231" s="37"/>
      <c r="I231" s="192"/>
      <c r="J231" s="37"/>
      <c r="K231" s="37"/>
      <c r="L231" s="40"/>
      <c r="M231" s="193"/>
      <c r="N231" s="194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197</v>
      </c>
      <c r="AU231" s="18" t="s">
        <v>86</v>
      </c>
    </row>
    <row r="232" spans="1:65" s="2" customFormat="1" ht="10.199999999999999">
      <c r="A232" s="35"/>
      <c r="B232" s="36"/>
      <c r="C232" s="37"/>
      <c r="D232" s="195" t="s">
        <v>199</v>
      </c>
      <c r="E232" s="37"/>
      <c r="F232" s="196" t="s">
        <v>427</v>
      </c>
      <c r="G232" s="37"/>
      <c r="H232" s="37"/>
      <c r="I232" s="192"/>
      <c r="J232" s="37"/>
      <c r="K232" s="37"/>
      <c r="L232" s="40"/>
      <c r="M232" s="193"/>
      <c r="N232" s="194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199</v>
      </c>
      <c r="AU232" s="18" t="s">
        <v>86</v>
      </c>
    </row>
    <row r="233" spans="1:65" s="13" customFormat="1" ht="10.199999999999999">
      <c r="B233" s="197"/>
      <c r="C233" s="198"/>
      <c r="D233" s="190" t="s">
        <v>201</v>
      </c>
      <c r="E233" s="199" t="s">
        <v>19</v>
      </c>
      <c r="F233" s="200" t="s">
        <v>399</v>
      </c>
      <c r="G233" s="198"/>
      <c r="H233" s="201">
        <v>3.12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201</v>
      </c>
      <c r="AU233" s="207" t="s">
        <v>86</v>
      </c>
      <c r="AV233" s="13" t="s">
        <v>86</v>
      </c>
      <c r="AW233" s="13" t="s">
        <v>37</v>
      </c>
      <c r="AX233" s="13" t="s">
        <v>84</v>
      </c>
      <c r="AY233" s="207" t="s">
        <v>189</v>
      </c>
    </row>
    <row r="234" spans="1:65" s="2" customFormat="1" ht="16.5" customHeight="1">
      <c r="A234" s="35"/>
      <c r="B234" s="36"/>
      <c r="C234" s="208" t="s">
        <v>428</v>
      </c>
      <c r="D234" s="208" t="s">
        <v>269</v>
      </c>
      <c r="E234" s="209" t="s">
        <v>429</v>
      </c>
      <c r="F234" s="210" t="s">
        <v>430</v>
      </c>
      <c r="G234" s="211" t="s">
        <v>230</v>
      </c>
      <c r="H234" s="212">
        <v>3.1509999999999998</v>
      </c>
      <c r="I234" s="213"/>
      <c r="J234" s="214">
        <f>ROUND(I234*H234,2)</f>
        <v>0</v>
      </c>
      <c r="K234" s="215"/>
      <c r="L234" s="216"/>
      <c r="M234" s="217" t="s">
        <v>19</v>
      </c>
      <c r="N234" s="218" t="s">
        <v>47</v>
      </c>
      <c r="O234" s="65"/>
      <c r="P234" s="186">
        <f>O234*H234</f>
        <v>0</v>
      </c>
      <c r="Q234" s="186">
        <v>0.41699999999999998</v>
      </c>
      <c r="R234" s="186">
        <f>Q234*H234</f>
        <v>1.3139669999999999</v>
      </c>
      <c r="S234" s="186">
        <v>0</v>
      </c>
      <c r="T234" s="18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8" t="s">
        <v>226</v>
      </c>
      <c r="AT234" s="188" t="s">
        <v>269</v>
      </c>
      <c r="AU234" s="188" t="s">
        <v>86</v>
      </c>
      <c r="AY234" s="18" t="s">
        <v>189</v>
      </c>
      <c r="BE234" s="189">
        <f>IF(N234="základní",J234,0)</f>
        <v>0</v>
      </c>
      <c r="BF234" s="189">
        <f>IF(N234="snížená",J234,0)</f>
        <v>0</v>
      </c>
      <c r="BG234" s="189">
        <f>IF(N234="zákl. přenesená",J234,0)</f>
        <v>0</v>
      </c>
      <c r="BH234" s="189">
        <f>IF(N234="sníž. přenesená",J234,0)</f>
        <v>0</v>
      </c>
      <c r="BI234" s="189">
        <f>IF(N234="nulová",J234,0)</f>
        <v>0</v>
      </c>
      <c r="BJ234" s="18" t="s">
        <v>84</v>
      </c>
      <c r="BK234" s="189">
        <f>ROUND(I234*H234,2)</f>
        <v>0</v>
      </c>
      <c r="BL234" s="18" t="s">
        <v>195</v>
      </c>
      <c r="BM234" s="188" t="s">
        <v>431</v>
      </c>
    </row>
    <row r="235" spans="1:65" s="2" customFormat="1" ht="10.199999999999999">
      <c r="A235" s="35"/>
      <c r="B235" s="36"/>
      <c r="C235" s="37"/>
      <c r="D235" s="190" t="s">
        <v>197</v>
      </c>
      <c r="E235" s="37"/>
      <c r="F235" s="191" t="s">
        <v>430</v>
      </c>
      <c r="G235" s="37"/>
      <c r="H235" s="37"/>
      <c r="I235" s="192"/>
      <c r="J235" s="37"/>
      <c r="K235" s="37"/>
      <c r="L235" s="40"/>
      <c r="M235" s="193"/>
      <c r="N235" s="194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197</v>
      </c>
      <c r="AU235" s="18" t="s">
        <v>86</v>
      </c>
    </row>
    <row r="236" spans="1:65" s="13" customFormat="1" ht="10.199999999999999">
      <c r="B236" s="197"/>
      <c r="C236" s="198"/>
      <c r="D236" s="190" t="s">
        <v>201</v>
      </c>
      <c r="E236" s="198"/>
      <c r="F236" s="200" t="s">
        <v>432</v>
      </c>
      <c r="G236" s="198"/>
      <c r="H236" s="201">
        <v>3.1509999999999998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201</v>
      </c>
      <c r="AU236" s="207" t="s">
        <v>86</v>
      </c>
      <c r="AV236" s="13" t="s">
        <v>86</v>
      </c>
      <c r="AW236" s="13" t="s">
        <v>4</v>
      </c>
      <c r="AX236" s="13" t="s">
        <v>84</v>
      </c>
      <c r="AY236" s="207" t="s">
        <v>189</v>
      </c>
    </row>
    <row r="237" spans="1:65" s="12" customFormat="1" ht="22.8" customHeight="1">
      <c r="B237" s="160"/>
      <c r="C237" s="161"/>
      <c r="D237" s="162" t="s">
        <v>75</v>
      </c>
      <c r="E237" s="174" t="s">
        <v>226</v>
      </c>
      <c r="F237" s="174" t="s">
        <v>433</v>
      </c>
      <c r="G237" s="161"/>
      <c r="H237" s="161"/>
      <c r="I237" s="164"/>
      <c r="J237" s="175">
        <f>BK237</f>
        <v>0</v>
      </c>
      <c r="K237" s="161"/>
      <c r="L237" s="166"/>
      <c r="M237" s="167"/>
      <c r="N237" s="168"/>
      <c r="O237" s="168"/>
      <c r="P237" s="169">
        <f>SUM(P238:P388)</f>
        <v>0</v>
      </c>
      <c r="Q237" s="168"/>
      <c r="R237" s="169">
        <f>SUM(R238:R388)</f>
        <v>12.430509199999999</v>
      </c>
      <c r="S237" s="168"/>
      <c r="T237" s="170">
        <f>SUM(T238:T388)</f>
        <v>1.2320000000000001E-2</v>
      </c>
      <c r="AR237" s="171" t="s">
        <v>84</v>
      </c>
      <c r="AT237" s="172" t="s">
        <v>75</v>
      </c>
      <c r="AU237" s="172" t="s">
        <v>84</v>
      </c>
      <c r="AY237" s="171" t="s">
        <v>189</v>
      </c>
      <c r="BK237" s="173">
        <f>SUM(BK238:BK388)</f>
        <v>0</v>
      </c>
    </row>
    <row r="238" spans="1:65" s="2" customFormat="1" ht="24.15" customHeight="1">
      <c r="A238" s="35"/>
      <c r="B238" s="36"/>
      <c r="C238" s="176" t="s">
        <v>434</v>
      </c>
      <c r="D238" s="176" t="s">
        <v>191</v>
      </c>
      <c r="E238" s="177" t="s">
        <v>435</v>
      </c>
      <c r="F238" s="178" t="s">
        <v>436</v>
      </c>
      <c r="G238" s="179" t="s">
        <v>194</v>
      </c>
      <c r="H238" s="180">
        <v>1</v>
      </c>
      <c r="I238" s="181"/>
      <c r="J238" s="182">
        <f>ROUND(I238*H238,2)</f>
        <v>0</v>
      </c>
      <c r="K238" s="183"/>
      <c r="L238" s="40"/>
      <c r="M238" s="184" t="s">
        <v>19</v>
      </c>
      <c r="N238" s="185" t="s">
        <v>47</v>
      </c>
      <c r="O238" s="65"/>
      <c r="P238" s="186">
        <f>O238*H238</f>
        <v>0</v>
      </c>
      <c r="Q238" s="186">
        <v>0</v>
      </c>
      <c r="R238" s="186">
        <f>Q238*H238</f>
        <v>0</v>
      </c>
      <c r="S238" s="186">
        <v>0</v>
      </c>
      <c r="T238" s="18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8" t="s">
        <v>195</v>
      </c>
      <c r="AT238" s="188" t="s">
        <v>191</v>
      </c>
      <c r="AU238" s="188" t="s">
        <v>86</v>
      </c>
      <c r="AY238" s="18" t="s">
        <v>189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8" t="s">
        <v>84</v>
      </c>
      <c r="BK238" s="189">
        <f>ROUND(I238*H238,2)</f>
        <v>0</v>
      </c>
      <c r="BL238" s="18" t="s">
        <v>195</v>
      </c>
      <c r="BM238" s="188" t="s">
        <v>437</v>
      </c>
    </row>
    <row r="239" spans="1:65" s="2" customFormat="1" ht="19.2">
      <c r="A239" s="35"/>
      <c r="B239" s="36"/>
      <c r="C239" s="37"/>
      <c r="D239" s="190" t="s">
        <v>197</v>
      </c>
      <c r="E239" s="37"/>
      <c r="F239" s="191" t="s">
        <v>436</v>
      </c>
      <c r="G239" s="37"/>
      <c r="H239" s="37"/>
      <c r="I239" s="192"/>
      <c r="J239" s="37"/>
      <c r="K239" s="37"/>
      <c r="L239" s="40"/>
      <c r="M239" s="193"/>
      <c r="N239" s="194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197</v>
      </c>
      <c r="AU239" s="18" t="s">
        <v>86</v>
      </c>
    </row>
    <row r="240" spans="1:65" s="2" customFormat="1" ht="10.199999999999999">
      <c r="A240" s="35"/>
      <c r="B240" s="36"/>
      <c r="C240" s="37"/>
      <c r="D240" s="195" t="s">
        <v>199</v>
      </c>
      <c r="E240" s="37"/>
      <c r="F240" s="196" t="s">
        <v>438</v>
      </c>
      <c r="G240" s="37"/>
      <c r="H240" s="37"/>
      <c r="I240" s="192"/>
      <c r="J240" s="37"/>
      <c r="K240" s="37"/>
      <c r="L240" s="40"/>
      <c r="M240" s="193"/>
      <c r="N240" s="194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199</v>
      </c>
      <c r="AU240" s="18" t="s">
        <v>86</v>
      </c>
    </row>
    <row r="241" spans="1:65" s="13" customFormat="1" ht="10.199999999999999">
      <c r="B241" s="197"/>
      <c r="C241" s="198"/>
      <c r="D241" s="190" t="s">
        <v>201</v>
      </c>
      <c r="E241" s="199" t="s">
        <v>19</v>
      </c>
      <c r="F241" s="200" t="s">
        <v>84</v>
      </c>
      <c r="G241" s="198"/>
      <c r="H241" s="201">
        <v>1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201</v>
      </c>
      <c r="AU241" s="207" t="s">
        <v>86</v>
      </c>
      <c r="AV241" s="13" t="s">
        <v>86</v>
      </c>
      <c r="AW241" s="13" t="s">
        <v>37</v>
      </c>
      <c r="AX241" s="13" t="s">
        <v>84</v>
      </c>
      <c r="AY241" s="207" t="s">
        <v>189</v>
      </c>
    </row>
    <row r="242" spans="1:65" s="2" customFormat="1" ht="24.15" customHeight="1">
      <c r="A242" s="35"/>
      <c r="B242" s="36"/>
      <c r="C242" s="176" t="s">
        <v>439</v>
      </c>
      <c r="D242" s="176" t="s">
        <v>191</v>
      </c>
      <c r="E242" s="177" t="s">
        <v>440</v>
      </c>
      <c r="F242" s="178" t="s">
        <v>441</v>
      </c>
      <c r="G242" s="179" t="s">
        <v>194</v>
      </c>
      <c r="H242" s="180">
        <v>2</v>
      </c>
      <c r="I242" s="181"/>
      <c r="J242" s="182">
        <f>ROUND(I242*H242,2)</f>
        <v>0</v>
      </c>
      <c r="K242" s="183"/>
      <c r="L242" s="40"/>
      <c r="M242" s="184" t="s">
        <v>19</v>
      </c>
      <c r="N242" s="185" t="s">
        <v>47</v>
      </c>
      <c r="O242" s="65"/>
      <c r="P242" s="186">
        <f>O242*H242</f>
        <v>0</v>
      </c>
      <c r="Q242" s="186">
        <v>1.67E-3</v>
      </c>
      <c r="R242" s="186">
        <f>Q242*H242</f>
        <v>3.3400000000000001E-3</v>
      </c>
      <c r="S242" s="186">
        <v>0</v>
      </c>
      <c r="T242" s="18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8" t="s">
        <v>195</v>
      </c>
      <c r="AT242" s="188" t="s">
        <v>191</v>
      </c>
      <c r="AU242" s="188" t="s">
        <v>86</v>
      </c>
      <c r="AY242" s="18" t="s">
        <v>189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8" t="s">
        <v>84</v>
      </c>
      <c r="BK242" s="189">
        <f>ROUND(I242*H242,2)</f>
        <v>0</v>
      </c>
      <c r="BL242" s="18" t="s">
        <v>195</v>
      </c>
      <c r="BM242" s="188" t="s">
        <v>442</v>
      </c>
    </row>
    <row r="243" spans="1:65" s="2" customFormat="1" ht="28.8">
      <c r="A243" s="35"/>
      <c r="B243" s="36"/>
      <c r="C243" s="37"/>
      <c r="D243" s="190" t="s">
        <v>197</v>
      </c>
      <c r="E243" s="37"/>
      <c r="F243" s="191" t="s">
        <v>443</v>
      </c>
      <c r="G243" s="37"/>
      <c r="H243" s="37"/>
      <c r="I243" s="192"/>
      <c r="J243" s="37"/>
      <c r="K243" s="37"/>
      <c r="L243" s="40"/>
      <c r="M243" s="193"/>
      <c r="N243" s="194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197</v>
      </c>
      <c r="AU243" s="18" t="s">
        <v>86</v>
      </c>
    </row>
    <row r="244" spans="1:65" s="2" customFormat="1" ht="10.199999999999999">
      <c r="A244" s="35"/>
      <c r="B244" s="36"/>
      <c r="C244" s="37"/>
      <c r="D244" s="195" t="s">
        <v>199</v>
      </c>
      <c r="E244" s="37"/>
      <c r="F244" s="196" t="s">
        <v>444</v>
      </c>
      <c r="G244" s="37"/>
      <c r="H244" s="37"/>
      <c r="I244" s="192"/>
      <c r="J244" s="37"/>
      <c r="K244" s="37"/>
      <c r="L244" s="40"/>
      <c r="M244" s="193"/>
      <c r="N244" s="194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199</v>
      </c>
      <c r="AU244" s="18" t="s">
        <v>86</v>
      </c>
    </row>
    <row r="245" spans="1:65" s="13" customFormat="1" ht="10.199999999999999">
      <c r="B245" s="197"/>
      <c r="C245" s="198"/>
      <c r="D245" s="190" t="s">
        <v>201</v>
      </c>
      <c r="E245" s="199" t="s">
        <v>19</v>
      </c>
      <c r="F245" s="200" t="s">
        <v>86</v>
      </c>
      <c r="G245" s="198"/>
      <c r="H245" s="201">
        <v>2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201</v>
      </c>
      <c r="AU245" s="207" t="s">
        <v>86</v>
      </c>
      <c r="AV245" s="13" t="s">
        <v>86</v>
      </c>
      <c r="AW245" s="13" t="s">
        <v>37</v>
      </c>
      <c r="AX245" s="13" t="s">
        <v>84</v>
      </c>
      <c r="AY245" s="207" t="s">
        <v>189</v>
      </c>
    </row>
    <row r="246" spans="1:65" s="2" customFormat="1" ht="21.75" customHeight="1">
      <c r="A246" s="35"/>
      <c r="B246" s="36"/>
      <c r="C246" s="208" t="s">
        <v>445</v>
      </c>
      <c r="D246" s="208" t="s">
        <v>269</v>
      </c>
      <c r="E246" s="209" t="s">
        <v>446</v>
      </c>
      <c r="F246" s="210" t="s">
        <v>447</v>
      </c>
      <c r="G246" s="211" t="s">
        <v>194</v>
      </c>
      <c r="H246" s="212">
        <v>2</v>
      </c>
      <c r="I246" s="213"/>
      <c r="J246" s="214">
        <f>ROUND(I246*H246,2)</f>
        <v>0</v>
      </c>
      <c r="K246" s="215"/>
      <c r="L246" s="216"/>
      <c r="M246" s="217" t="s">
        <v>19</v>
      </c>
      <c r="N246" s="218" t="s">
        <v>47</v>
      </c>
      <c r="O246" s="65"/>
      <c r="P246" s="186">
        <f>O246*H246</f>
        <v>0</v>
      </c>
      <c r="Q246" s="186">
        <v>1.2999999999999999E-2</v>
      </c>
      <c r="R246" s="186">
        <f>Q246*H246</f>
        <v>2.5999999999999999E-2</v>
      </c>
      <c r="S246" s="186">
        <v>0</v>
      </c>
      <c r="T246" s="18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8" t="s">
        <v>226</v>
      </c>
      <c r="AT246" s="188" t="s">
        <v>269</v>
      </c>
      <c r="AU246" s="188" t="s">
        <v>86</v>
      </c>
      <c r="AY246" s="18" t="s">
        <v>189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18" t="s">
        <v>84</v>
      </c>
      <c r="BK246" s="189">
        <f>ROUND(I246*H246,2)</f>
        <v>0</v>
      </c>
      <c r="BL246" s="18" t="s">
        <v>195</v>
      </c>
      <c r="BM246" s="188" t="s">
        <v>448</v>
      </c>
    </row>
    <row r="247" spans="1:65" s="2" customFormat="1" ht="10.199999999999999">
      <c r="A247" s="35"/>
      <c r="B247" s="36"/>
      <c r="C247" s="37"/>
      <c r="D247" s="190" t="s">
        <v>197</v>
      </c>
      <c r="E247" s="37"/>
      <c r="F247" s="191" t="s">
        <v>447</v>
      </c>
      <c r="G247" s="37"/>
      <c r="H247" s="37"/>
      <c r="I247" s="192"/>
      <c r="J247" s="37"/>
      <c r="K247" s="37"/>
      <c r="L247" s="40"/>
      <c r="M247" s="193"/>
      <c r="N247" s="194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197</v>
      </c>
      <c r="AU247" s="18" t="s">
        <v>86</v>
      </c>
    </row>
    <row r="248" spans="1:65" s="2" customFormat="1" ht="24.15" customHeight="1">
      <c r="A248" s="35"/>
      <c r="B248" s="36"/>
      <c r="C248" s="176" t="s">
        <v>449</v>
      </c>
      <c r="D248" s="176" t="s">
        <v>191</v>
      </c>
      <c r="E248" s="177" t="s">
        <v>450</v>
      </c>
      <c r="F248" s="178" t="s">
        <v>451</v>
      </c>
      <c r="G248" s="179" t="s">
        <v>194</v>
      </c>
      <c r="H248" s="180">
        <v>1</v>
      </c>
      <c r="I248" s="181"/>
      <c r="J248" s="182">
        <f>ROUND(I248*H248,2)</f>
        <v>0</v>
      </c>
      <c r="K248" s="183"/>
      <c r="L248" s="40"/>
      <c r="M248" s="184" t="s">
        <v>19</v>
      </c>
      <c r="N248" s="185" t="s">
        <v>47</v>
      </c>
      <c r="O248" s="65"/>
      <c r="P248" s="186">
        <f>O248*H248</f>
        <v>0</v>
      </c>
      <c r="Q248" s="186">
        <v>1E-4</v>
      </c>
      <c r="R248" s="186">
        <f>Q248*H248</f>
        <v>1E-4</v>
      </c>
      <c r="S248" s="186">
        <v>0</v>
      </c>
      <c r="T248" s="18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8" t="s">
        <v>195</v>
      </c>
      <c r="AT248" s="188" t="s">
        <v>191</v>
      </c>
      <c r="AU248" s="188" t="s">
        <v>86</v>
      </c>
      <c r="AY248" s="18" t="s">
        <v>189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18" t="s">
        <v>84</v>
      </c>
      <c r="BK248" s="189">
        <f>ROUND(I248*H248,2)</f>
        <v>0</v>
      </c>
      <c r="BL248" s="18" t="s">
        <v>195</v>
      </c>
      <c r="BM248" s="188" t="s">
        <v>452</v>
      </c>
    </row>
    <row r="249" spans="1:65" s="2" customFormat="1" ht="38.4">
      <c r="A249" s="35"/>
      <c r="B249" s="36"/>
      <c r="C249" s="37"/>
      <c r="D249" s="190" t="s">
        <v>197</v>
      </c>
      <c r="E249" s="37"/>
      <c r="F249" s="191" t="s">
        <v>453</v>
      </c>
      <c r="G249" s="37"/>
      <c r="H249" s="37"/>
      <c r="I249" s="192"/>
      <c r="J249" s="37"/>
      <c r="K249" s="37"/>
      <c r="L249" s="40"/>
      <c r="M249" s="193"/>
      <c r="N249" s="194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197</v>
      </c>
      <c r="AU249" s="18" t="s">
        <v>86</v>
      </c>
    </row>
    <row r="250" spans="1:65" s="2" customFormat="1" ht="10.199999999999999">
      <c r="A250" s="35"/>
      <c r="B250" s="36"/>
      <c r="C250" s="37"/>
      <c r="D250" s="195" t="s">
        <v>199</v>
      </c>
      <c r="E250" s="37"/>
      <c r="F250" s="196" t="s">
        <v>454</v>
      </c>
      <c r="G250" s="37"/>
      <c r="H250" s="37"/>
      <c r="I250" s="192"/>
      <c r="J250" s="37"/>
      <c r="K250" s="37"/>
      <c r="L250" s="40"/>
      <c r="M250" s="193"/>
      <c r="N250" s="194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199</v>
      </c>
      <c r="AU250" s="18" t="s">
        <v>86</v>
      </c>
    </row>
    <row r="251" spans="1:65" s="13" customFormat="1" ht="10.199999999999999">
      <c r="B251" s="197"/>
      <c r="C251" s="198"/>
      <c r="D251" s="190" t="s">
        <v>201</v>
      </c>
      <c r="E251" s="199" t="s">
        <v>19</v>
      </c>
      <c r="F251" s="200" t="s">
        <v>84</v>
      </c>
      <c r="G251" s="198"/>
      <c r="H251" s="201">
        <v>1</v>
      </c>
      <c r="I251" s="202"/>
      <c r="J251" s="198"/>
      <c r="K251" s="198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201</v>
      </c>
      <c r="AU251" s="207" t="s">
        <v>86</v>
      </c>
      <c r="AV251" s="13" t="s">
        <v>86</v>
      </c>
      <c r="AW251" s="13" t="s">
        <v>37</v>
      </c>
      <c r="AX251" s="13" t="s">
        <v>84</v>
      </c>
      <c r="AY251" s="207" t="s">
        <v>189</v>
      </c>
    </row>
    <row r="252" spans="1:65" s="2" customFormat="1" ht="24.15" customHeight="1">
      <c r="A252" s="35"/>
      <c r="B252" s="36"/>
      <c r="C252" s="208" t="s">
        <v>455</v>
      </c>
      <c r="D252" s="208" t="s">
        <v>269</v>
      </c>
      <c r="E252" s="209" t="s">
        <v>456</v>
      </c>
      <c r="F252" s="210" t="s">
        <v>457</v>
      </c>
      <c r="G252" s="211" t="s">
        <v>194</v>
      </c>
      <c r="H252" s="212">
        <v>1</v>
      </c>
      <c r="I252" s="213"/>
      <c r="J252" s="214">
        <f>ROUND(I252*H252,2)</f>
        <v>0</v>
      </c>
      <c r="K252" s="215"/>
      <c r="L252" s="216"/>
      <c r="M252" s="217" t="s">
        <v>19</v>
      </c>
      <c r="N252" s="218" t="s">
        <v>47</v>
      </c>
      <c r="O252" s="65"/>
      <c r="P252" s="186">
        <f>O252*H252</f>
        <v>0</v>
      </c>
      <c r="Q252" s="186">
        <v>6.7000000000000002E-3</v>
      </c>
      <c r="R252" s="186">
        <f>Q252*H252</f>
        <v>6.7000000000000002E-3</v>
      </c>
      <c r="S252" s="186">
        <v>0</v>
      </c>
      <c r="T252" s="18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8" t="s">
        <v>226</v>
      </c>
      <c r="AT252" s="188" t="s">
        <v>269</v>
      </c>
      <c r="AU252" s="188" t="s">
        <v>86</v>
      </c>
      <c r="AY252" s="18" t="s">
        <v>189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8" t="s">
        <v>84</v>
      </c>
      <c r="BK252" s="189">
        <f>ROUND(I252*H252,2)</f>
        <v>0</v>
      </c>
      <c r="BL252" s="18" t="s">
        <v>195</v>
      </c>
      <c r="BM252" s="188" t="s">
        <v>458</v>
      </c>
    </row>
    <row r="253" spans="1:65" s="2" customFormat="1" ht="19.2">
      <c r="A253" s="35"/>
      <c r="B253" s="36"/>
      <c r="C253" s="37"/>
      <c r="D253" s="190" t="s">
        <v>197</v>
      </c>
      <c r="E253" s="37"/>
      <c r="F253" s="191" t="s">
        <v>457</v>
      </c>
      <c r="G253" s="37"/>
      <c r="H253" s="37"/>
      <c r="I253" s="192"/>
      <c r="J253" s="37"/>
      <c r="K253" s="37"/>
      <c r="L253" s="40"/>
      <c r="M253" s="193"/>
      <c r="N253" s="194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197</v>
      </c>
      <c r="AU253" s="18" t="s">
        <v>86</v>
      </c>
    </row>
    <row r="254" spans="1:65" s="2" customFormat="1" ht="24.15" customHeight="1">
      <c r="A254" s="35"/>
      <c r="B254" s="36"/>
      <c r="C254" s="176" t="s">
        <v>459</v>
      </c>
      <c r="D254" s="176" t="s">
        <v>191</v>
      </c>
      <c r="E254" s="177" t="s">
        <v>460</v>
      </c>
      <c r="F254" s="178" t="s">
        <v>461</v>
      </c>
      <c r="G254" s="179" t="s">
        <v>194</v>
      </c>
      <c r="H254" s="180">
        <v>1</v>
      </c>
      <c r="I254" s="181"/>
      <c r="J254" s="182">
        <f>ROUND(I254*H254,2)</f>
        <v>0</v>
      </c>
      <c r="K254" s="183"/>
      <c r="L254" s="40"/>
      <c r="M254" s="184" t="s">
        <v>19</v>
      </c>
      <c r="N254" s="185" t="s">
        <v>47</v>
      </c>
      <c r="O254" s="65"/>
      <c r="P254" s="186">
        <f>O254*H254</f>
        <v>0</v>
      </c>
      <c r="Q254" s="186">
        <v>1.67E-3</v>
      </c>
      <c r="R254" s="186">
        <f>Q254*H254</f>
        <v>1.67E-3</v>
      </c>
      <c r="S254" s="186">
        <v>0</v>
      </c>
      <c r="T254" s="18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8" t="s">
        <v>195</v>
      </c>
      <c r="AT254" s="188" t="s">
        <v>191</v>
      </c>
      <c r="AU254" s="188" t="s">
        <v>86</v>
      </c>
      <c r="AY254" s="18" t="s">
        <v>189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18" t="s">
        <v>84</v>
      </c>
      <c r="BK254" s="189">
        <f>ROUND(I254*H254,2)</f>
        <v>0</v>
      </c>
      <c r="BL254" s="18" t="s">
        <v>195</v>
      </c>
      <c r="BM254" s="188" t="s">
        <v>462</v>
      </c>
    </row>
    <row r="255" spans="1:65" s="2" customFormat="1" ht="28.8">
      <c r="A255" s="35"/>
      <c r="B255" s="36"/>
      <c r="C255" s="37"/>
      <c r="D255" s="190" t="s">
        <v>197</v>
      </c>
      <c r="E255" s="37"/>
      <c r="F255" s="191" t="s">
        <v>463</v>
      </c>
      <c r="G255" s="37"/>
      <c r="H255" s="37"/>
      <c r="I255" s="192"/>
      <c r="J255" s="37"/>
      <c r="K255" s="37"/>
      <c r="L255" s="40"/>
      <c r="M255" s="193"/>
      <c r="N255" s="194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197</v>
      </c>
      <c r="AU255" s="18" t="s">
        <v>86</v>
      </c>
    </row>
    <row r="256" spans="1:65" s="2" customFormat="1" ht="10.199999999999999">
      <c r="A256" s="35"/>
      <c r="B256" s="36"/>
      <c r="C256" s="37"/>
      <c r="D256" s="195" t="s">
        <v>199</v>
      </c>
      <c r="E256" s="37"/>
      <c r="F256" s="196" t="s">
        <v>464</v>
      </c>
      <c r="G256" s="37"/>
      <c r="H256" s="37"/>
      <c r="I256" s="192"/>
      <c r="J256" s="37"/>
      <c r="K256" s="37"/>
      <c r="L256" s="40"/>
      <c r="M256" s="193"/>
      <c r="N256" s="194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199</v>
      </c>
      <c r="AU256" s="18" t="s">
        <v>86</v>
      </c>
    </row>
    <row r="257" spans="1:65" s="13" customFormat="1" ht="10.199999999999999">
      <c r="B257" s="197"/>
      <c r="C257" s="198"/>
      <c r="D257" s="190" t="s">
        <v>201</v>
      </c>
      <c r="E257" s="199" t="s">
        <v>19</v>
      </c>
      <c r="F257" s="200" t="s">
        <v>84</v>
      </c>
      <c r="G257" s="198"/>
      <c r="H257" s="201">
        <v>1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201</v>
      </c>
      <c r="AU257" s="207" t="s">
        <v>86</v>
      </c>
      <c r="AV257" s="13" t="s">
        <v>86</v>
      </c>
      <c r="AW257" s="13" t="s">
        <v>37</v>
      </c>
      <c r="AX257" s="13" t="s">
        <v>84</v>
      </c>
      <c r="AY257" s="207" t="s">
        <v>189</v>
      </c>
    </row>
    <row r="258" spans="1:65" s="2" customFormat="1" ht="21.75" customHeight="1">
      <c r="A258" s="35"/>
      <c r="B258" s="36"/>
      <c r="C258" s="208" t="s">
        <v>465</v>
      </c>
      <c r="D258" s="208" t="s">
        <v>269</v>
      </c>
      <c r="E258" s="209" t="s">
        <v>466</v>
      </c>
      <c r="F258" s="210" t="s">
        <v>467</v>
      </c>
      <c r="G258" s="211" t="s">
        <v>194</v>
      </c>
      <c r="H258" s="212">
        <v>1</v>
      </c>
      <c r="I258" s="213"/>
      <c r="J258" s="214">
        <f>ROUND(I258*H258,2)</f>
        <v>0</v>
      </c>
      <c r="K258" s="215"/>
      <c r="L258" s="216"/>
      <c r="M258" s="217" t="s">
        <v>19</v>
      </c>
      <c r="N258" s="218" t="s">
        <v>47</v>
      </c>
      <c r="O258" s="65"/>
      <c r="P258" s="186">
        <f>O258*H258</f>
        <v>0</v>
      </c>
      <c r="Q258" s="186">
        <v>2.3800000000000002E-2</v>
      </c>
      <c r="R258" s="186">
        <f>Q258*H258</f>
        <v>2.3800000000000002E-2</v>
      </c>
      <c r="S258" s="186">
        <v>0</v>
      </c>
      <c r="T258" s="18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8" t="s">
        <v>226</v>
      </c>
      <c r="AT258" s="188" t="s">
        <v>269</v>
      </c>
      <c r="AU258" s="188" t="s">
        <v>86</v>
      </c>
      <c r="AY258" s="18" t="s">
        <v>189</v>
      </c>
      <c r="BE258" s="189">
        <f>IF(N258="základní",J258,0)</f>
        <v>0</v>
      </c>
      <c r="BF258" s="189">
        <f>IF(N258="snížená",J258,0)</f>
        <v>0</v>
      </c>
      <c r="BG258" s="189">
        <f>IF(N258="zákl. přenesená",J258,0)</f>
        <v>0</v>
      </c>
      <c r="BH258" s="189">
        <f>IF(N258="sníž. přenesená",J258,0)</f>
        <v>0</v>
      </c>
      <c r="BI258" s="189">
        <f>IF(N258="nulová",J258,0)</f>
        <v>0</v>
      </c>
      <c r="BJ258" s="18" t="s">
        <v>84</v>
      </c>
      <c r="BK258" s="189">
        <f>ROUND(I258*H258,2)</f>
        <v>0</v>
      </c>
      <c r="BL258" s="18" t="s">
        <v>195</v>
      </c>
      <c r="BM258" s="188" t="s">
        <v>468</v>
      </c>
    </row>
    <row r="259" spans="1:65" s="2" customFormat="1" ht="10.199999999999999">
      <c r="A259" s="35"/>
      <c r="B259" s="36"/>
      <c r="C259" s="37"/>
      <c r="D259" s="190" t="s">
        <v>197</v>
      </c>
      <c r="E259" s="37"/>
      <c r="F259" s="191" t="s">
        <v>467</v>
      </c>
      <c r="G259" s="37"/>
      <c r="H259" s="37"/>
      <c r="I259" s="192"/>
      <c r="J259" s="37"/>
      <c r="K259" s="37"/>
      <c r="L259" s="40"/>
      <c r="M259" s="193"/>
      <c r="N259" s="194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197</v>
      </c>
      <c r="AU259" s="18" t="s">
        <v>86</v>
      </c>
    </row>
    <row r="260" spans="1:65" s="2" customFormat="1" ht="24.15" customHeight="1">
      <c r="A260" s="35"/>
      <c r="B260" s="36"/>
      <c r="C260" s="176" t="s">
        <v>469</v>
      </c>
      <c r="D260" s="176" t="s">
        <v>191</v>
      </c>
      <c r="E260" s="177" t="s">
        <v>470</v>
      </c>
      <c r="F260" s="178" t="s">
        <v>471</v>
      </c>
      <c r="G260" s="179" t="s">
        <v>210</v>
      </c>
      <c r="H260" s="180">
        <v>1788.43</v>
      </c>
      <c r="I260" s="181"/>
      <c r="J260" s="182">
        <f>ROUND(I260*H260,2)</f>
        <v>0</v>
      </c>
      <c r="K260" s="183"/>
      <c r="L260" s="40"/>
      <c r="M260" s="184" t="s">
        <v>19</v>
      </c>
      <c r="N260" s="185" t="s">
        <v>47</v>
      </c>
      <c r="O260" s="65"/>
      <c r="P260" s="186">
        <f>O260*H260</f>
        <v>0</v>
      </c>
      <c r="Q260" s="186">
        <v>0</v>
      </c>
      <c r="R260" s="186">
        <f>Q260*H260</f>
        <v>0</v>
      </c>
      <c r="S260" s="186">
        <v>0</v>
      </c>
      <c r="T260" s="18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8" t="s">
        <v>195</v>
      </c>
      <c r="AT260" s="188" t="s">
        <v>191</v>
      </c>
      <c r="AU260" s="188" t="s">
        <v>86</v>
      </c>
      <c r="AY260" s="18" t="s">
        <v>189</v>
      </c>
      <c r="BE260" s="189">
        <f>IF(N260="základní",J260,0)</f>
        <v>0</v>
      </c>
      <c r="BF260" s="189">
        <f>IF(N260="snížená",J260,0)</f>
        <v>0</v>
      </c>
      <c r="BG260" s="189">
        <f>IF(N260="zákl. přenesená",J260,0)</f>
        <v>0</v>
      </c>
      <c r="BH260" s="189">
        <f>IF(N260="sníž. přenesená",J260,0)</f>
        <v>0</v>
      </c>
      <c r="BI260" s="189">
        <f>IF(N260="nulová",J260,0)</f>
        <v>0</v>
      </c>
      <c r="BJ260" s="18" t="s">
        <v>84</v>
      </c>
      <c r="BK260" s="189">
        <f>ROUND(I260*H260,2)</f>
        <v>0</v>
      </c>
      <c r="BL260" s="18" t="s">
        <v>195</v>
      </c>
      <c r="BM260" s="188" t="s">
        <v>472</v>
      </c>
    </row>
    <row r="261" spans="1:65" s="2" customFormat="1" ht="28.8">
      <c r="A261" s="35"/>
      <c r="B261" s="36"/>
      <c r="C261" s="37"/>
      <c r="D261" s="190" t="s">
        <v>197</v>
      </c>
      <c r="E261" s="37"/>
      <c r="F261" s="191" t="s">
        <v>473</v>
      </c>
      <c r="G261" s="37"/>
      <c r="H261" s="37"/>
      <c r="I261" s="192"/>
      <c r="J261" s="37"/>
      <c r="K261" s="37"/>
      <c r="L261" s="40"/>
      <c r="M261" s="193"/>
      <c r="N261" s="194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197</v>
      </c>
      <c r="AU261" s="18" t="s">
        <v>86</v>
      </c>
    </row>
    <row r="262" spans="1:65" s="13" customFormat="1" ht="10.199999999999999">
      <c r="B262" s="197"/>
      <c r="C262" s="198"/>
      <c r="D262" s="190" t="s">
        <v>201</v>
      </c>
      <c r="E262" s="199" t="s">
        <v>138</v>
      </c>
      <c r="F262" s="200" t="s">
        <v>474</v>
      </c>
      <c r="G262" s="198"/>
      <c r="H262" s="201">
        <v>1788.43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201</v>
      </c>
      <c r="AU262" s="207" t="s">
        <v>86</v>
      </c>
      <c r="AV262" s="13" t="s">
        <v>86</v>
      </c>
      <c r="AW262" s="13" t="s">
        <v>37</v>
      </c>
      <c r="AX262" s="13" t="s">
        <v>84</v>
      </c>
      <c r="AY262" s="207" t="s">
        <v>189</v>
      </c>
    </row>
    <row r="263" spans="1:65" s="2" customFormat="1" ht="21.75" customHeight="1">
      <c r="A263" s="35"/>
      <c r="B263" s="36"/>
      <c r="C263" s="208" t="s">
        <v>475</v>
      </c>
      <c r="D263" s="208" t="s">
        <v>269</v>
      </c>
      <c r="E263" s="209" t="s">
        <v>476</v>
      </c>
      <c r="F263" s="210" t="s">
        <v>477</v>
      </c>
      <c r="G263" s="211" t="s">
        <v>210</v>
      </c>
      <c r="H263" s="212">
        <v>1788.43</v>
      </c>
      <c r="I263" s="213"/>
      <c r="J263" s="214">
        <f>ROUND(I263*H263,2)</f>
        <v>0</v>
      </c>
      <c r="K263" s="215"/>
      <c r="L263" s="216"/>
      <c r="M263" s="217" t="s">
        <v>19</v>
      </c>
      <c r="N263" s="218" t="s">
        <v>47</v>
      </c>
      <c r="O263" s="65"/>
      <c r="P263" s="186">
        <f>O263*H263</f>
        <v>0</v>
      </c>
      <c r="Q263" s="186">
        <v>3.1800000000000001E-3</v>
      </c>
      <c r="R263" s="186">
        <f>Q263*H263</f>
        <v>5.6872074000000001</v>
      </c>
      <c r="S263" s="186">
        <v>0</v>
      </c>
      <c r="T263" s="18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8" t="s">
        <v>226</v>
      </c>
      <c r="AT263" s="188" t="s">
        <v>269</v>
      </c>
      <c r="AU263" s="188" t="s">
        <v>86</v>
      </c>
      <c r="AY263" s="18" t="s">
        <v>189</v>
      </c>
      <c r="BE263" s="189">
        <f>IF(N263="základní",J263,0)</f>
        <v>0</v>
      </c>
      <c r="BF263" s="189">
        <f>IF(N263="snížená",J263,0)</f>
        <v>0</v>
      </c>
      <c r="BG263" s="189">
        <f>IF(N263="zákl. přenesená",J263,0)</f>
        <v>0</v>
      </c>
      <c r="BH263" s="189">
        <f>IF(N263="sníž. přenesená",J263,0)</f>
        <v>0</v>
      </c>
      <c r="BI263" s="189">
        <f>IF(N263="nulová",J263,0)</f>
        <v>0</v>
      </c>
      <c r="BJ263" s="18" t="s">
        <v>84</v>
      </c>
      <c r="BK263" s="189">
        <f>ROUND(I263*H263,2)</f>
        <v>0</v>
      </c>
      <c r="BL263" s="18" t="s">
        <v>195</v>
      </c>
      <c r="BM263" s="188" t="s">
        <v>478</v>
      </c>
    </row>
    <row r="264" spans="1:65" s="2" customFormat="1" ht="10.199999999999999">
      <c r="A264" s="35"/>
      <c r="B264" s="36"/>
      <c r="C264" s="37"/>
      <c r="D264" s="190" t="s">
        <v>197</v>
      </c>
      <c r="E264" s="37"/>
      <c r="F264" s="191" t="s">
        <v>477</v>
      </c>
      <c r="G264" s="37"/>
      <c r="H264" s="37"/>
      <c r="I264" s="192"/>
      <c r="J264" s="37"/>
      <c r="K264" s="37"/>
      <c r="L264" s="40"/>
      <c r="M264" s="193"/>
      <c r="N264" s="194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197</v>
      </c>
      <c r="AU264" s="18" t="s">
        <v>86</v>
      </c>
    </row>
    <row r="265" spans="1:65" s="2" customFormat="1" ht="24.15" customHeight="1">
      <c r="A265" s="35"/>
      <c r="B265" s="36"/>
      <c r="C265" s="176" t="s">
        <v>479</v>
      </c>
      <c r="D265" s="176" t="s">
        <v>191</v>
      </c>
      <c r="E265" s="177" t="s">
        <v>480</v>
      </c>
      <c r="F265" s="178" t="s">
        <v>481</v>
      </c>
      <c r="G265" s="179" t="s">
        <v>210</v>
      </c>
      <c r="H265" s="180">
        <v>2.2400000000000002</v>
      </c>
      <c r="I265" s="181"/>
      <c r="J265" s="182">
        <f>ROUND(I265*H265,2)</f>
        <v>0</v>
      </c>
      <c r="K265" s="183"/>
      <c r="L265" s="40"/>
      <c r="M265" s="184" t="s">
        <v>19</v>
      </c>
      <c r="N265" s="185" t="s">
        <v>47</v>
      </c>
      <c r="O265" s="65"/>
      <c r="P265" s="186">
        <f>O265*H265</f>
        <v>0</v>
      </c>
      <c r="Q265" s="186">
        <v>0</v>
      </c>
      <c r="R265" s="186">
        <f>Q265*H265</f>
        <v>0</v>
      </c>
      <c r="S265" s="186">
        <v>5.4999999999999997E-3</v>
      </c>
      <c r="T265" s="187">
        <f>S265*H265</f>
        <v>1.2320000000000001E-2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8" t="s">
        <v>195</v>
      </c>
      <c r="AT265" s="188" t="s">
        <v>191</v>
      </c>
      <c r="AU265" s="188" t="s">
        <v>86</v>
      </c>
      <c r="AY265" s="18" t="s">
        <v>189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8" t="s">
        <v>84</v>
      </c>
      <c r="BK265" s="189">
        <f>ROUND(I265*H265,2)</f>
        <v>0</v>
      </c>
      <c r="BL265" s="18" t="s">
        <v>195</v>
      </c>
      <c r="BM265" s="188" t="s">
        <v>482</v>
      </c>
    </row>
    <row r="266" spans="1:65" s="2" customFormat="1" ht="19.2">
      <c r="A266" s="35"/>
      <c r="B266" s="36"/>
      <c r="C266" s="37"/>
      <c r="D266" s="190" t="s">
        <v>197</v>
      </c>
      <c r="E266" s="37"/>
      <c r="F266" s="191" t="s">
        <v>483</v>
      </c>
      <c r="G266" s="37"/>
      <c r="H266" s="37"/>
      <c r="I266" s="192"/>
      <c r="J266" s="37"/>
      <c r="K266" s="37"/>
      <c r="L266" s="40"/>
      <c r="M266" s="193"/>
      <c r="N266" s="194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197</v>
      </c>
      <c r="AU266" s="18" t="s">
        <v>86</v>
      </c>
    </row>
    <row r="267" spans="1:65" s="2" customFormat="1" ht="10.199999999999999">
      <c r="A267" s="35"/>
      <c r="B267" s="36"/>
      <c r="C267" s="37"/>
      <c r="D267" s="195" t="s">
        <v>199</v>
      </c>
      <c r="E267" s="37"/>
      <c r="F267" s="196" t="s">
        <v>484</v>
      </c>
      <c r="G267" s="37"/>
      <c r="H267" s="37"/>
      <c r="I267" s="192"/>
      <c r="J267" s="37"/>
      <c r="K267" s="37"/>
      <c r="L267" s="40"/>
      <c r="M267" s="193"/>
      <c r="N267" s="194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199</v>
      </c>
      <c r="AU267" s="18" t="s">
        <v>86</v>
      </c>
    </row>
    <row r="268" spans="1:65" s="13" customFormat="1" ht="10.199999999999999">
      <c r="B268" s="197"/>
      <c r="C268" s="198"/>
      <c r="D268" s="190" t="s">
        <v>201</v>
      </c>
      <c r="E268" s="199" t="s">
        <v>19</v>
      </c>
      <c r="F268" s="200" t="s">
        <v>485</v>
      </c>
      <c r="G268" s="198"/>
      <c r="H268" s="201">
        <v>2.2400000000000002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201</v>
      </c>
      <c r="AU268" s="207" t="s">
        <v>86</v>
      </c>
      <c r="AV268" s="13" t="s">
        <v>86</v>
      </c>
      <c r="AW268" s="13" t="s">
        <v>37</v>
      </c>
      <c r="AX268" s="13" t="s">
        <v>84</v>
      </c>
      <c r="AY268" s="207" t="s">
        <v>189</v>
      </c>
    </row>
    <row r="269" spans="1:65" s="2" customFormat="1" ht="24.15" customHeight="1">
      <c r="A269" s="35"/>
      <c r="B269" s="36"/>
      <c r="C269" s="176" t="s">
        <v>486</v>
      </c>
      <c r="D269" s="176" t="s">
        <v>191</v>
      </c>
      <c r="E269" s="177" t="s">
        <v>487</v>
      </c>
      <c r="F269" s="178" t="s">
        <v>488</v>
      </c>
      <c r="G269" s="179" t="s">
        <v>194</v>
      </c>
      <c r="H269" s="180">
        <v>75</v>
      </c>
      <c r="I269" s="181"/>
      <c r="J269" s="182">
        <f>ROUND(I269*H269,2)</f>
        <v>0</v>
      </c>
      <c r="K269" s="183"/>
      <c r="L269" s="40"/>
      <c r="M269" s="184" t="s">
        <v>19</v>
      </c>
      <c r="N269" s="185" t="s">
        <v>47</v>
      </c>
      <c r="O269" s="65"/>
      <c r="P269" s="186">
        <f>O269*H269</f>
        <v>0</v>
      </c>
      <c r="Q269" s="186">
        <v>0</v>
      </c>
      <c r="R269" s="186">
        <f>Q269*H269</f>
        <v>0</v>
      </c>
      <c r="S269" s="186">
        <v>0</v>
      </c>
      <c r="T269" s="18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8" t="s">
        <v>195</v>
      </c>
      <c r="AT269" s="188" t="s">
        <v>191</v>
      </c>
      <c r="AU269" s="188" t="s">
        <v>86</v>
      </c>
      <c r="AY269" s="18" t="s">
        <v>189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8" t="s">
        <v>84</v>
      </c>
      <c r="BK269" s="189">
        <f>ROUND(I269*H269,2)</f>
        <v>0</v>
      </c>
      <c r="BL269" s="18" t="s">
        <v>195</v>
      </c>
      <c r="BM269" s="188" t="s">
        <v>489</v>
      </c>
    </row>
    <row r="270" spans="1:65" s="2" customFormat="1" ht="28.8">
      <c r="A270" s="35"/>
      <c r="B270" s="36"/>
      <c r="C270" s="37"/>
      <c r="D270" s="190" t="s">
        <v>197</v>
      </c>
      <c r="E270" s="37"/>
      <c r="F270" s="191" t="s">
        <v>490</v>
      </c>
      <c r="G270" s="37"/>
      <c r="H270" s="37"/>
      <c r="I270" s="192"/>
      <c r="J270" s="37"/>
      <c r="K270" s="37"/>
      <c r="L270" s="40"/>
      <c r="M270" s="193"/>
      <c r="N270" s="194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197</v>
      </c>
      <c r="AU270" s="18" t="s">
        <v>86</v>
      </c>
    </row>
    <row r="271" spans="1:65" s="2" customFormat="1" ht="10.199999999999999">
      <c r="A271" s="35"/>
      <c r="B271" s="36"/>
      <c r="C271" s="37"/>
      <c r="D271" s="195" t="s">
        <v>199</v>
      </c>
      <c r="E271" s="37"/>
      <c r="F271" s="196" t="s">
        <v>491</v>
      </c>
      <c r="G271" s="37"/>
      <c r="H271" s="37"/>
      <c r="I271" s="192"/>
      <c r="J271" s="37"/>
      <c r="K271" s="37"/>
      <c r="L271" s="40"/>
      <c r="M271" s="193"/>
      <c r="N271" s="194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199</v>
      </c>
      <c r="AU271" s="18" t="s">
        <v>86</v>
      </c>
    </row>
    <row r="272" spans="1:65" s="13" customFormat="1" ht="10.199999999999999">
      <c r="B272" s="197"/>
      <c r="C272" s="198"/>
      <c r="D272" s="190" t="s">
        <v>201</v>
      </c>
      <c r="E272" s="199" t="s">
        <v>19</v>
      </c>
      <c r="F272" s="200" t="s">
        <v>492</v>
      </c>
      <c r="G272" s="198"/>
      <c r="H272" s="201">
        <v>75</v>
      </c>
      <c r="I272" s="202"/>
      <c r="J272" s="198"/>
      <c r="K272" s="198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201</v>
      </c>
      <c r="AU272" s="207" t="s">
        <v>86</v>
      </c>
      <c r="AV272" s="13" t="s">
        <v>86</v>
      </c>
      <c r="AW272" s="13" t="s">
        <v>37</v>
      </c>
      <c r="AX272" s="13" t="s">
        <v>84</v>
      </c>
      <c r="AY272" s="207" t="s">
        <v>189</v>
      </c>
    </row>
    <row r="273" spans="1:65" s="2" customFormat="1" ht="16.5" customHeight="1">
      <c r="A273" s="35"/>
      <c r="B273" s="36"/>
      <c r="C273" s="208" t="s">
        <v>493</v>
      </c>
      <c r="D273" s="208" t="s">
        <v>269</v>
      </c>
      <c r="E273" s="209" t="s">
        <v>494</v>
      </c>
      <c r="F273" s="210" t="s">
        <v>495</v>
      </c>
      <c r="G273" s="211" t="s">
        <v>194</v>
      </c>
      <c r="H273" s="212">
        <v>2</v>
      </c>
      <c r="I273" s="213"/>
      <c r="J273" s="214">
        <f>ROUND(I273*H273,2)</f>
        <v>0</v>
      </c>
      <c r="K273" s="215"/>
      <c r="L273" s="216"/>
      <c r="M273" s="217" t="s">
        <v>19</v>
      </c>
      <c r="N273" s="218" t="s">
        <v>47</v>
      </c>
      <c r="O273" s="65"/>
      <c r="P273" s="186">
        <f>O273*H273</f>
        <v>0</v>
      </c>
      <c r="Q273" s="186">
        <v>4.8000000000000001E-4</v>
      </c>
      <c r="R273" s="186">
        <f>Q273*H273</f>
        <v>9.6000000000000002E-4</v>
      </c>
      <c r="S273" s="186">
        <v>0</v>
      </c>
      <c r="T273" s="18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8" t="s">
        <v>226</v>
      </c>
      <c r="AT273" s="188" t="s">
        <v>269</v>
      </c>
      <c r="AU273" s="188" t="s">
        <v>86</v>
      </c>
      <c r="AY273" s="18" t="s">
        <v>189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18" t="s">
        <v>84</v>
      </c>
      <c r="BK273" s="189">
        <f>ROUND(I273*H273,2)</f>
        <v>0</v>
      </c>
      <c r="BL273" s="18" t="s">
        <v>195</v>
      </c>
      <c r="BM273" s="188" t="s">
        <v>496</v>
      </c>
    </row>
    <row r="274" spans="1:65" s="2" customFormat="1" ht="10.199999999999999">
      <c r="A274" s="35"/>
      <c r="B274" s="36"/>
      <c r="C274" s="37"/>
      <c r="D274" s="190" t="s">
        <v>197</v>
      </c>
      <c r="E274" s="37"/>
      <c r="F274" s="191" t="s">
        <v>495</v>
      </c>
      <c r="G274" s="37"/>
      <c r="H274" s="37"/>
      <c r="I274" s="192"/>
      <c r="J274" s="37"/>
      <c r="K274" s="37"/>
      <c r="L274" s="40"/>
      <c r="M274" s="193"/>
      <c r="N274" s="194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197</v>
      </c>
      <c r="AU274" s="18" t="s">
        <v>86</v>
      </c>
    </row>
    <row r="275" spans="1:65" s="13" customFormat="1" ht="10.199999999999999">
      <c r="B275" s="197"/>
      <c r="C275" s="198"/>
      <c r="D275" s="190" t="s">
        <v>201</v>
      </c>
      <c r="E275" s="199" t="s">
        <v>19</v>
      </c>
      <c r="F275" s="200" t="s">
        <v>86</v>
      </c>
      <c r="G275" s="198"/>
      <c r="H275" s="201">
        <v>2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201</v>
      </c>
      <c r="AU275" s="207" t="s">
        <v>86</v>
      </c>
      <c r="AV275" s="13" t="s">
        <v>86</v>
      </c>
      <c r="AW275" s="13" t="s">
        <v>37</v>
      </c>
      <c r="AX275" s="13" t="s">
        <v>84</v>
      </c>
      <c r="AY275" s="207" t="s">
        <v>189</v>
      </c>
    </row>
    <row r="276" spans="1:65" s="2" customFormat="1" ht="16.5" customHeight="1">
      <c r="A276" s="35"/>
      <c r="B276" s="36"/>
      <c r="C276" s="208" t="s">
        <v>497</v>
      </c>
      <c r="D276" s="208" t="s">
        <v>269</v>
      </c>
      <c r="E276" s="209" t="s">
        <v>498</v>
      </c>
      <c r="F276" s="210" t="s">
        <v>499</v>
      </c>
      <c r="G276" s="211" t="s">
        <v>194</v>
      </c>
      <c r="H276" s="212">
        <v>52</v>
      </c>
      <c r="I276" s="213"/>
      <c r="J276" s="214">
        <f>ROUND(I276*H276,2)</f>
        <v>0</v>
      </c>
      <c r="K276" s="215"/>
      <c r="L276" s="216"/>
      <c r="M276" s="217" t="s">
        <v>19</v>
      </c>
      <c r="N276" s="218" t="s">
        <v>47</v>
      </c>
      <c r="O276" s="65"/>
      <c r="P276" s="186">
        <f>O276*H276</f>
        <v>0</v>
      </c>
      <c r="Q276" s="186">
        <v>7.2000000000000005E-4</v>
      </c>
      <c r="R276" s="186">
        <f>Q276*H276</f>
        <v>3.7440000000000001E-2</v>
      </c>
      <c r="S276" s="186">
        <v>0</v>
      </c>
      <c r="T276" s="18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8" t="s">
        <v>226</v>
      </c>
      <c r="AT276" s="188" t="s">
        <v>269</v>
      </c>
      <c r="AU276" s="188" t="s">
        <v>86</v>
      </c>
      <c r="AY276" s="18" t="s">
        <v>189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8" t="s">
        <v>84</v>
      </c>
      <c r="BK276" s="189">
        <f>ROUND(I276*H276,2)</f>
        <v>0</v>
      </c>
      <c r="BL276" s="18" t="s">
        <v>195</v>
      </c>
      <c r="BM276" s="188" t="s">
        <v>500</v>
      </c>
    </row>
    <row r="277" spans="1:65" s="2" customFormat="1" ht="10.199999999999999">
      <c r="A277" s="35"/>
      <c r="B277" s="36"/>
      <c r="C277" s="37"/>
      <c r="D277" s="190" t="s">
        <v>197</v>
      </c>
      <c r="E277" s="37"/>
      <c r="F277" s="191" t="s">
        <v>499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197</v>
      </c>
      <c r="AU277" s="18" t="s">
        <v>86</v>
      </c>
    </row>
    <row r="278" spans="1:65" s="13" customFormat="1" ht="10.199999999999999">
      <c r="B278" s="197"/>
      <c r="C278" s="198"/>
      <c r="D278" s="190" t="s">
        <v>201</v>
      </c>
      <c r="E278" s="199" t="s">
        <v>19</v>
      </c>
      <c r="F278" s="200" t="s">
        <v>501</v>
      </c>
      <c r="G278" s="198"/>
      <c r="H278" s="201">
        <v>52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201</v>
      </c>
      <c r="AU278" s="207" t="s">
        <v>86</v>
      </c>
      <c r="AV278" s="13" t="s">
        <v>86</v>
      </c>
      <c r="AW278" s="13" t="s">
        <v>37</v>
      </c>
      <c r="AX278" s="13" t="s">
        <v>84</v>
      </c>
      <c r="AY278" s="207" t="s">
        <v>189</v>
      </c>
    </row>
    <row r="279" spans="1:65" s="2" customFormat="1" ht="21.75" customHeight="1">
      <c r="A279" s="35"/>
      <c r="B279" s="36"/>
      <c r="C279" s="208" t="s">
        <v>502</v>
      </c>
      <c r="D279" s="208" t="s">
        <v>269</v>
      </c>
      <c r="E279" s="209" t="s">
        <v>503</v>
      </c>
      <c r="F279" s="210" t="s">
        <v>504</v>
      </c>
      <c r="G279" s="211" t="s">
        <v>194</v>
      </c>
      <c r="H279" s="212">
        <v>2</v>
      </c>
      <c r="I279" s="213"/>
      <c r="J279" s="214">
        <f>ROUND(I279*H279,2)</f>
        <v>0</v>
      </c>
      <c r="K279" s="215"/>
      <c r="L279" s="216"/>
      <c r="M279" s="217" t="s">
        <v>19</v>
      </c>
      <c r="N279" s="218" t="s">
        <v>47</v>
      </c>
      <c r="O279" s="65"/>
      <c r="P279" s="186">
        <f>O279*H279</f>
        <v>0</v>
      </c>
      <c r="Q279" s="186">
        <v>3.5999999999999999E-3</v>
      </c>
      <c r="R279" s="186">
        <f>Q279*H279</f>
        <v>7.1999999999999998E-3</v>
      </c>
      <c r="S279" s="186">
        <v>0</v>
      </c>
      <c r="T279" s="18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8" t="s">
        <v>226</v>
      </c>
      <c r="AT279" s="188" t="s">
        <v>269</v>
      </c>
      <c r="AU279" s="188" t="s">
        <v>86</v>
      </c>
      <c r="AY279" s="18" t="s">
        <v>189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18" t="s">
        <v>84</v>
      </c>
      <c r="BK279" s="189">
        <f>ROUND(I279*H279,2)</f>
        <v>0</v>
      </c>
      <c r="BL279" s="18" t="s">
        <v>195</v>
      </c>
      <c r="BM279" s="188" t="s">
        <v>505</v>
      </c>
    </row>
    <row r="280" spans="1:65" s="2" customFormat="1" ht="10.199999999999999">
      <c r="A280" s="35"/>
      <c r="B280" s="36"/>
      <c r="C280" s="37"/>
      <c r="D280" s="190" t="s">
        <v>197</v>
      </c>
      <c r="E280" s="37"/>
      <c r="F280" s="191" t="s">
        <v>504</v>
      </c>
      <c r="G280" s="37"/>
      <c r="H280" s="37"/>
      <c r="I280" s="192"/>
      <c r="J280" s="37"/>
      <c r="K280" s="37"/>
      <c r="L280" s="40"/>
      <c r="M280" s="193"/>
      <c r="N280" s="194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197</v>
      </c>
      <c r="AU280" s="18" t="s">
        <v>86</v>
      </c>
    </row>
    <row r="281" spans="1:65" s="13" customFormat="1" ht="10.199999999999999">
      <c r="B281" s="197"/>
      <c r="C281" s="198"/>
      <c r="D281" s="190" t="s">
        <v>201</v>
      </c>
      <c r="E281" s="199" t="s">
        <v>19</v>
      </c>
      <c r="F281" s="200" t="s">
        <v>86</v>
      </c>
      <c r="G281" s="198"/>
      <c r="H281" s="201">
        <v>2</v>
      </c>
      <c r="I281" s="202"/>
      <c r="J281" s="198"/>
      <c r="K281" s="198"/>
      <c r="L281" s="203"/>
      <c r="M281" s="204"/>
      <c r="N281" s="205"/>
      <c r="O281" s="205"/>
      <c r="P281" s="205"/>
      <c r="Q281" s="205"/>
      <c r="R281" s="205"/>
      <c r="S281" s="205"/>
      <c r="T281" s="206"/>
      <c r="AT281" s="207" t="s">
        <v>201</v>
      </c>
      <c r="AU281" s="207" t="s">
        <v>86</v>
      </c>
      <c r="AV281" s="13" t="s">
        <v>86</v>
      </c>
      <c r="AW281" s="13" t="s">
        <v>37</v>
      </c>
      <c r="AX281" s="13" t="s">
        <v>84</v>
      </c>
      <c r="AY281" s="207" t="s">
        <v>189</v>
      </c>
    </row>
    <row r="282" spans="1:65" s="2" customFormat="1" ht="16.5" customHeight="1">
      <c r="A282" s="35"/>
      <c r="B282" s="36"/>
      <c r="C282" s="208" t="s">
        <v>506</v>
      </c>
      <c r="D282" s="208" t="s">
        <v>269</v>
      </c>
      <c r="E282" s="209" t="s">
        <v>507</v>
      </c>
      <c r="F282" s="210" t="s">
        <v>508</v>
      </c>
      <c r="G282" s="211" t="s">
        <v>194</v>
      </c>
      <c r="H282" s="212">
        <v>3</v>
      </c>
      <c r="I282" s="213"/>
      <c r="J282" s="214">
        <f>ROUND(I282*H282,2)</f>
        <v>0</v>
      </c>
      <c r="K282" s="215"/>
      <c r="L282" s="216"/>
      <c r="M282" s="217" t="s">
        <v>19</v>
      </c>
      <c r="N282" s="218" t="s">
        <v>47</v>
      </c>
      <c r="O282" s="65"/>
      <c r="P282" s="186">
        <f>O282*H282</f>
        <v>0</v>
      </c>
      <c r="Q282" s="186">
        <v>1.1999999999999999E-3</v>
      </c>
      <c r="R282" s="186">
        <f>Q282*H282</f>
        <v>3.5999999999999999E-3</v>
      </c>
      <c r="S282" s="186">
        <v>0</v>
      </c>
      <c r="T282" s="18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8" t="s">
        <v>226</v>
      </c>
      <c r="AT282" s="188" t="s">
        <v>269</v>
      </c>
      <c r="AU282" s="188" t="s">
        <v>86</v>
      </c>
      <c r="AY282" s="18" t="s">
        <v>189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18" t="s">
        <v>84</v>
      </c>
      <c r="BK282" s="189">
        <f>ROUND(I282*H282,2)</f>
        <v>0</v>
      </c>
      <c r="BL282" s="18" t="s">
        <v>195</v>
      </c>
      <c r="BM282" s="188" t="s">
        <v>509</v>
      </c>
    </row>
    <row r="283" spans="1:65" s="2" customFormat="1" ht="10.199999999999999">
      <c r="A283" s="35"/>
      <c r="B283" s="36"/>
      <c r="C283" s="37"/>
      <c r="D283" s="190" t="s">
        <v>197</v>
      </c>
      <c r="E283" s="37"/>
      <c r="F283" s="191" t="s">
        <v>508</v>
      </c>
      <c r="G283" s="37"/>
      <c r="H283" s="37"/>
      <c r="I283" s="192"/>
      <c r="J283" s="37"/>
      <c r="K283" s="37"/>
      <c r="L283" s="40"/>
      <c r="M283" s="193"/>
      <c r="N283" s="194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197</v>
      </c>
      <c r="AU283" s="18" t="s">
        <v>86</v>
      </c>
    </row>
    <row r="284" spans="1:65" s="13" customFormat="1" ht="10.199999999999999">
      <c r="B284" s="197"/>
      <c r="C284" s="198"/>
      <c r="D284" s="190" t="s">
        <v>201</v>
      </c>
      <c r="E284" s="199" t="s">
        <v>19</v>
      </c>
      <c r="F284" s="200" t="s">
        <v>207</v>
      </c>
      <c r="G284" s="198"/>
      <c r="H284" s="201">
        <v>3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201</v>
      </c>
      <c r="AU284" s="207" t="s">
        <v>86</v>
      </c>
      <c r="AV284" s="13" t="s">
        <v>86</v>
      </c>
      <c r="AW284" s="13" t="s">
        <v>37</v>
      </c>
      <c r="AX284" s="13" t="s">
        <v>84</v>
      </c>
      <c r="AY284" s="207" t="s">
        <v>189</v>
      </c>
    </row>
    <row r="285" spans="1:65" s="2" customFormat="1" ht="16.5" customHeight="1">
      <c r="A285" s="35"/>
      <c r="B285" s="36"/>
      <c r="C285" s="208" t="s">
        <v>510</v>
      </c>
      <c r="D285" s="208" t="s">
        <v>269</v>
      </c>
      <c r="E285" s="209" t="s">
        <v>511</v>
      </c>
      <c r="F285" s="210" t="s">
        <v>512</v>
      </c>
      <c r="G285" s="211" t="s">
        <v>194</v>
      </c>
      <c r="H285" s="212">
        <v>16</v>
      </c>
      <c r="I285" s="213"/>
      <c r="J285" s="214">
        <f>ROUND(I285*H285,2)</f>
        <v>0</v>
      </c>
      <c r="K285" s="215"/>
      <c r="L285" s="216"/>
      <c r="M285" s="217" t="s">
        <v>19</v>
      </c>
      <c r="N285" s="218" t="s">
        <v>47</v>
      </c>
      <c r="O285" s="65"/>
      <c r="P285" s="186">
        <f>O285*H285</f>
        <v>0</v>
      </c>
      <c r="Q285" s="186">
        <v>1.8E-3</v>
      </c>
      <c r="R285" s="186">
        <f>Q285*H285</f>
        <v>2.8799999999999999E-2</v>
      </c>
      <c r="S285" s="186">
        <v>0</v>
      </c>
      <c r="T285" s="18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8" t="s">
        <v>226</v>
      </c>
      <c r="AT285" s="188" t="s">
        <v>269</v>
      </c>
      <c r="AU285" s="188" t="s">
        <v>86</v>
      </c>
      <c r="AY285" s="18" t="s">
        <v>189</v>
      </c>
      <c r="BE285" s="189">
        <f>IF(N285="základní",J285,0)</f>
        <v>0</v>
      </c>
      <c r="BF285" s="189">
        <f>IF(N285="snížená",J285,0)</f>
        <v>0</v>
      </c>
      <c r="BG285" s="189">
        <f>IF(N285="zákl. přenesená",J285,0)</f>
        <v>0</v>
      </c>
      <c r="BH285" s="189">
        <f>IF(N285="sníž. přenesená",J285,0)</f>
        <v>0</v>
      </c>
      <c r="BI285" s="189">
        <f>IF(N285="nulová",J285,0)</f>
        <v>0</v>
      </c>
      <c r="BJ285" s="18" t="s">
        <v>84</v>
      </c>
      <c r="BK285" s="189">
        <f>ROUND(I285*H285,2)</f>
        <v>0</v>
      </c>
      <c r="BL285" s="18" t="s">
        <v>195</v>
      </c>
      <c r="BM285" s="188" t="s">
        <v>513</v>
      </c>
    </row>
    <row r="286" spans="1:65" s="2" customFormat="1" ht="10.199999999999999">
      <c r="A286" s="35"/>
      <c r="B286" s="36"/>
      <c r="C286" s="37"/>
      <c r="D286" s="190" t="s">
        <v>197</v>
      </c>
      <c r="E286" s="37"/>
      <c r="F286" s="191" t="s">
        <v>512</v>
      </c>
      <c r="G286" s="37"/>
      <c r="H286" s="37"/>
      <c r="I286" s="192"/>
      <c r="J286" s="37"/>
      <c r="K286" s="37"/>
      <c r="L286" s="40"/>
      <c r="M286" s="193"/>
      <c r="N286" s="194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197</v>
      </c>
      <c r="AU286" s="18" t="s">
        <v>86</v>
      </c>
    </row>
    <row r="287" spans="1:65" s="13" customFormat="1" ht="10.199999999999999">
      <c r="B287" s="197"/>
      <c r="C287" s="198"/>
      <c r="D287" s="190" t="s">
        <v>201</v>
      </c>
      <c r="E287" s="199" t="s">
        <v>19</v>
      </c>
      <c r="F287" s="200" t="s">
        <v>294</v>
      </c>
      <c r="G287" s="198"/>
      <c r="H287" s="201">
        <v>16</v>
      </c>
      <c r="I287" s="202"/>
      <c r="J287" s="198"/>
      <c r="K287" s="198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201</v>
      </c>
      <c r="AU287" s="207" t="s">
        <v>86</v>
      </c>
      <c r="AV287" s="13" t="s">
        <v>86</v>
      </c>
      <c r="AW287" s="13" t="s">
        <v>37</v>
      </c>
      <c r="AX287" s="13" t="s">
        <v>84</v>
      </c>
      <c r="AY287" s="207" t="s">
        <v>189</v>
      </c>
    </row>
    <row r="288" spans="1:65" s="2" customFormat="1" ht="24.15" customHeight="1">
      <c r="A288" s="35"/>
      <c r="B288" s="36"/>
      <c r="C288" s="176" t="s">
        <v>514</v>
      </c>
      <c r="D288" s="176" t="s">
        <v>191</v>
      </c>
      <c r="E288" s="177" t="s">
        <v>515</v>
      </c>
      <c r="F288" s="178" t="s">
        <v>516</v>
      </c>
      <c r="G288" s="179" t="s">
        <v>194</v>
      </c>
      <c r="H288" s="180">
        <v>8</v>
      </c>
      <c r="I288" s="181"/>
      <c r="J288" s="182">
        <f>ROUND(I288*H288,2)</f>
        <v>0</v>
      </c>
      <c r="K288" s="183"/>
      <c r="L288" s="40"/>
      <c r="M288" s="184" t="s">
        <v>19</v>
      </c>
      <c r="N288" s="185" t="s">
        <v>47</v>
      </c>
      <c r="O288" s="65"/>
      <c r="P288" s="186">
        <f>O288*H288</f>
        <v>0</v>
      </c>
      <c r="Q288" s="186">
        <v>0</v>
      </c>
      <c r="R288" s="186">
        <f>Q288*H288</f>
        <v>0</v>
      </c>
      <c r="S288" s="186">
        <v>0</v>
      </c>
      <c r="T288" s="18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8" t="s">
        <v>195</v>
      </c>
      <c r="AT288" s="188" t="s">
        <v>191</v>
      </c>
      <c r="AU288" s="188" t="s">
        <v>86</v>
      </c>
      <c r="AY288" s="18" t="s">
        <v>189</v>
      </c>
      <c r="BE288" s="189">
        <f>IF(N288="základní",J288,0)</f>
        <v>0</v>
      </c>
      <c r="BF288" s="189">
        <f>IF(N288="snížená",J288,0)</f>
        <v>0</v>
      </c>
      <c r="BG288" s="189">
        <f>IF(N288="zákl. přenesená",J288,0)</f>
        <v>0</v>
      </c>
      <c r="BH288" s="189">
        <f>IF(N288="sníž. přenesená",J288,0)</f>
        <v>0</v>
      </c>
      <c r="BI288" s="189">
        <f>IF(N288="nulová",J288,0)</f>
        <v>0</v>
      </c>
      <c r="BJ288" s="18" t="s">
        <v>84</v>
      </c>
      <c r="BK288" s="189">
        <f>ROUND(I288*H288,2)</f>
        <v>0</v>
      </c>
      <c r="BL288" s="18" t="s">
        <v>195</v>
      </c>
      <c r="BM288" s="188" t="s">
        <v>517</v>
      </c>
    </row>
    <row r="289" spans="1:65" s="2" customFormat="1" ht="28.8">
      <c r="A289" s="35"/>
      <c r="B289" s="36"/>
      <c r="C289" s="37"/>
      <c r="D289" s="190" t="s">
        <v>197</v>
      </c>
      <c r="E289" s="37"/>
      <c r="F289" s="191" t="s">
        <v>518</v>
      </c>
      <c r="G289" s="37"/>
      <c r="H289" s="37"/>
      <c r="I289" s="192"/>
      <c r="J289" s="37"/>
      <c r="K289" s="37"/>
      <c r="L289" s="40"/>
      <c r="M289" s="193"/>
      <c r="N289" s="194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197</v>
      </c>
      <c r="AU289" s="18" t="s">
        <v>86</v>
      </c>
    </row>
    <row r="290" spans="1:65" s="2" customFormat="1" ht="10.199999999999999">
      <c r="A290" s="35"/>
      <c r="B290" s="36"/>
      <c r="C290" s="37"/>
      <c r="D290" s="195" t="s">
        <v>199</v>
      </c>
      <c r="E290" s="37"/>
      <c r="F290" s="196" t="s">
        <v>519</v>
      </c>
      <c r="G290" s="37"/>
      <c r="H290" s="37"/>
      <c r="I290" s="192"/>
      <c r="J290" s="37"/>
      <c r="K290" s="37"/>
      <c r="L290" s="40"/>
      <c r="M290" s="193"/>
      <c r="N290" s="194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199</v>
      </c>
      <c r="AU290" s="18" t="s">
        <v>86</v>
      </c>
    </row>
    <row r="291" spans="1:65" s="13" customFormat="1" ht="10.199999999999999">
      <c r="B291" s="197"/>
      <c r="C291" s="198"/>
      <c r="D291" s="190" t="s">
        <v>201</v>
      </c>
      <c r="E291" s="199" t="s">
        <v>19</v>
      </c>
      <c r="F291" s="200" t="s">
        <v>226</v>
      </c>
      <c r="G291" s="198"/>
      <c r="H291" s="201">
        <v>8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201</v>
      </c>
      <c r="AU291" s="207" t="s">
        <v>86</v>
      </c>
      <c r="AV291" s="13" t="s">
        <v>86</v>
      </c>
      <c r="AW291" s="13" t="s">
        <v>37</v>
      </c>
      <c r="AX291" s="13" t="s">
        <v>84</v>
      </c>
      <c r="AY291" s="207" t="s">
        <v>189</v>
      </c>
    </row>
    <row r="292" spans="1:65" s="2" customFormat="1" ht="16.5" customHeight="1">
      <c r="A292" s="35"/>
      <c r="B292" s="36"/>
      <c r="C292" s="208" t="s">
        <v>520</v>
      </c>
      <c r="D292" s="208" t="s">
        <v>269</v>
      </c>
      <c r="E292" s="209" t="s">
        <v>521</v>
      </c>
      <c r="F292" s="210" t="s">
        <v>522</v>
      </c>
      <c r="G292" s="211" t="s">
        <v>194</v>
      </c>
      <c r="H292" s="212">
        <v>8</v>
      </c>
      <c r="I292" s="213"/>
      <c r="J292" s="214">
        <f>ROUND(I292*H292,2)</f>
        <v>0</v>
      </c>
      <c r="K292" s="215"/>
      <c r="L292" s="216"/>
      <c r="M292" s="217" t="s">
        <v>19</v>
      </c>
      <c r="N292" s="218" t="s">
        <v>47</v>
      </c>
      <c r="O292" s="65"/>
      <c r="P292" s="186">
        <f>O292*H292</f>
        <v>0</v>
      </c>
      <c r="Q292" s="186">
        <v>1.2099999999999999E-3</v>
      </c>
      <c r="R292" s="186">
        <f>Q292*H292</f>
        <v>9.6799999999999994E-3</v>
      </c>
      <c r="S292" s="186">
        <v>0</v>
      </c>
      <c r="T292" s="18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8" t="s">
        <v>226</v>
      </c>
      <c r="AT292" s="188" t="s">
        <v>269</v>
      </c>
      <c r="AU292" s="188" t="s">
        <v>86</v>
      </c>
      <c r="AY292" s="18" t="s">
        <v>189</v>
      </c>
      <c r="BE292" s="189">
        <f>IF(N292="základní",J292,0)</f>
        <v>0</v>
      </c>
      <c r="BF292" s="189">
        <f>IF(N292="snížená",J292,0)</f>
        <v>0</v>
      </c>
      <c r="BG292" s="189">
        <f>IF(N292="zákl. přenesená",J292,0)</f>
        <v>0</v>
      </c>
      <c r="BH292" s="189">
        <f>IF(N292="sníž. přenesená",J292,0)</f>
        <v>0</v>
      </c>
      <c r="BI292" s="189">
        <f>IF(N292="nulová",J292,0)</f>
        <v>0</v>
      </c>
      <c r="BJ292" s="18" t="s">
        <v>84</v>
      </c>
      <c r="BK292" s="189">
        <f>ROUND(I292*H292,2)</f>
        <v>0</v>
      </c>
      <c r="BL292" s="18" t="s">
        <v>195</v>
      </c>
      <c r="BM292" s="188" t="s">
        <v>523</v>
      </c>
    </row>
    <row r="293" spans="1:65" s="2" customFormat="1" ht="10.199999999999999">
      <c r="A293" s="35"/>
      <c r="B293" s="36"/>
      <c r="C293" s="37"/>
      <c r="D293" s="190" t="s">
        <v>197</v>
      </c>
      <c r="E293" s="37"/>
      <c r="F293" s="191" t="s">
        <v>522</v>
      </c>
      <c r="G293" s="37"/>
      <c r="H293" s="37"/>
      <c r="I293" s="192"/>
      <c r="J293" s="37"/>
      <c r="K293" s="37"/>
      <c r="L293" s="40"/>
      <c r="M293" s="193"/>
      <c r="N293" s="194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197</v>
      </c>
      <c r="AU293" s="18" t="s">
        <v>86</v>
      </c>
    </row>
    <row r="294" spans="1:65" s="2" customFormat="1" ht="24.15" customHeight="1">
      <c r="A294" s="35"/>
      <c r="B294" s="36"/>
      <c r="C294" s="176" t="s">
        <v>524</v>
      </c>
      <c r="D294" s="176" t="s">
        <v>191</v>
      </c>
      <c r="E294" s="177" t="s">
        <v>525</v>
      </c>
      <c r="F294" s="178" t="s">
        <v>526</v>
      </c>
      <c r="G294" s="179" t="s">
        <v>194</v>
      </c>
      <c r="H294" s="180">
        <v>7</v>
      </c>
      <c r="I294" s="181"/>
      <c r="J294" s="182">
        <f>ROUND(I294*H294,2)</f>
        <v>0</v>
      </c>
      <c r="K294" s="183"/>
      <c r="L294" s="40"/>
      <c r="M294" s="184" t="s">
        <v>19</v>
      </c>
      <c r="N294" s="185" t="s">
        <v>47</v>
      </c>
      <c r="O294" s="65"/>
      <c r="P294" s="186">
        <f>O294*H294</f>
        <v>0</v>
      </c>
      <c r="Q294" s="186">
        <v>0</v>
      </c>
      <c r="R294" s="186">
        <f>Q294*H294</f>
        <v>0</v>
      </c>
      <c r="S294" s="186">
        <v>0</v>
      </c>
      <c r="T294" s="18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8" t="s">
        <v>195</v>
      </c>
      <c r="AT294" s="188" t="s">
        <v>191</v>
      </c>
      <c r="AU294" s="188" t="s">
        <v>86</v>
      </c>
      <c r="AY294" s="18" t="s">
        <v>189</v>
      </c>
      <c r="BE294" s="189">
        <f>IF(N294="základní",J294,0)</f>
        <v>0</v>
      </c>
      <c r="BF294" s="189">
        <f>IF(N294="snížená",J294,0)</f>
        <v>0</v>
      </c>
      <c r="BG294" s="189">
        <f>IF(N294="zákl. přenesená",J294,0)</f>
        <v>0</v>
      </c>
      <c r="BH294" s="189">
        <f>IF(N294="sníž. přenesená",J294,0)</f>
        <v>0</v>
      </c>
      <c r="BI294" s="189">
        <f>IF(N294="nulová",J294,0)</f>
        <v>0</v>
      </c>
      <c r="BJ294" s="18" t="s">
        <v>84</v>
      </c>
      <c r="BK294" s="189">
        <f>ROUND(I294*H294,2)</f>
        <v>0</v>
      </c>
      <c r="BL294" s="18" t="s">
        <v>195</v>
      </c>
      <c r="BM294" s="188" t="s">
        <v>527</v>
      </c>
    </row>
    <row r="295" spans="1:65" s="2" customFormat="1" ht="28.8">
      <c r="A295" s="35"/>
      <c r="B295" s="36"/>
      <c r="C295" s="37"/>
      <c r="D295" s="190" t="s">
        <v>197</v>
      </c>
      <c r="E295" s="37"/>
      <c r="F295" s="191" t="s">
        <v>528</v>
      </c>
      <c r="G295" s="37"/>
      <c r="H295" s="37"/>
      <c r="I295" s="192"/>
      <c r="J295" s="37"/>
      <c r="K295" s="37"/>
      <c r="L295" s="40"/>
      <c r="M295" s="193"/>
      <c r="N295" s="194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197</v>
      </c>
      <c r="AU295" s="18" t="s">
        <v>86</v>
      </c>
    </row>
    <row r="296" spans="1:65" s="13" customFormat="1" ht="10.199999999999999">
      <c r="B296" s="197"/>
      <c r="C296" s="198"/>
      <c r="D296" s="190" t="s">
        <v>201</v>
      </c>
      <c r="E296" s="199" t="s">
        <v>19</v>
      </c>
      <c r="F296" s="200" t="s">
        <v>235</v>
      </c>
      <c r="G296" s="198"/>
      <c r="H296" s="201">
        <v>7</v>
      </c>
      <c r="I296" s="202"/>
      <c r="J296" s="198"/>
      <c r="K296" s="198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201</v>
      </c>
      <c r="AU296" s="207" t="s">
        <v>86</v>
      </c>
      <c r="AV296" s="13" t="s">
        <v>86</v>
      </c>
      <c r="AW296" s="13" t="s">
        <v>37</v>
      </c>
      <c r="AX296" s="13" t="s">
        <v>84</v>
      </c>
      <c r="AY296" s="207" t="s">
        <v>189</v>
      </c>
    </row>
    <row r="297" spans="1:65" s="2" customFormat="1" ht="16.5" customHeight="1">
      <c r="A297" s="35"/>
      <c r="B297" s="36"/>
      <c r="C297" s="208" t="s">
        <v>529</v>
      </c>
      <c r="D297" s="208" t="s">
        <v>269</v>
      </c>
      <c r="E297" s="209" t="s">
        <v>530</v>
      </c>
      <c r="F297" s="210" t="s">
        <v>531</v>
      </c>
      <c r="G297" s="211" t="s">
        <v>194</v>
      </c>
      <c r="H297" s="212">
        <v>7</v>
      </c>
      <c r="I297" s="213"/>
      <c r="J297" s="214">
        <f>ROUND(I297*H297,2)</f>
        <v>0</v>
      </c>
      <c r="K297" s="215"/>
      <c r="L297" s="216"/>
      <c r="M297" s="217" t="s">
        <v>19</v>
      </c>
      <c r="N297" s="218" t="s">
        <v>47</v>
      </c>
      <c r="O297" s="65"/>
      <c r="P297" s="186">
        <f>O297*H297</f>
        <v>0</v>
      </c>
      <c r="Q297" s="186">
        <v>1.2099999999999999E-3</v>
      </c>
      <c r="R297" s="186">
        <f>Q297*H297</f>
        <v>8.4700000000000001E-3</v>
      </c>
      <c r="S297" s="186">
        <v>0</v>
      </c>
      <c r="T297" s="18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8" t="s">
        <v>226</v>
      </c>
      <c r="AT297" s="188" t="s">
        <v>269</v>
      </c>
      <c r="AU297" s="188" t="s">
        <v>86</v>
      </c>
      <c r="AY297" s="18" t="s">
        <v>189</v>
      </c>
      <c r="BE297" s="189">
        <f>IF(N297="základní",J297,0)</f>
        <v>0</v>
      </c>
      <c r="BF297" s="189">
        <f>IF(N297="snížená",J297,0)</f>
        <v>0</v>
      </c>
      <c r="BG297" s="189">
        <f>IF(N297="zákl. přenesená",J297,0)</f>
        <v>0</v>
      </c>
      <c r="BH297" s="189">
        <f>IF(N297="sníž. přenesená",J297,0)</f>
        <v>0</v>
      </c>
      <c r="BI297" s="189">
        <f>IF(N297="nulová",J297,0)</f>
        <v>0</v>
      </c>
      <c r="BJ297" s="18" t="s">
        <v>84</v>
      </c>
      <c r="BK297" s="189">
        <f>ROUND(I297*H297,2)</f>
        <v>0</v>
      </c>
      <c r="BL297" s="18" t="s">
        <v>195</v>
      </c>
      <c r="BM297" s="188" t="s">
        <v>532</v>
      </c>
    </row>
    <row r="298" spans="1:65" s="2" customFormat="1" ht="10.199999999999999">
      <c r="A298" s="35"/>
      <c r="B298" s="36"/>
      <c r="C298" s="37"/>
      <c r="D298" s="190" t="s">
        <v>197</v>
      </c>
      <c r="E298" s="37"/>
      <c r="F298" s="191" t="s">
        <v>531</v>
      </c>
      <c r="G298" s="37"/>
      <c r="H298" s="37"/>
      <c r="I298" s="192"/>
      <c r="J298" s="37"/>
      <c r="K298" s="37"/>
      <c r="L298" s="40"/>
      <c r="M298" s="193"/>
      <c r="N298" s="194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197</v>
      </c>
      <c r="AU298" s="18" t="s">
        <v>86</v>
      </c>
    </row>
    <row r="299" spans="1:65" s="2" customFormat="1" ht="24.15" customHeight="1">
      <c r="A299" s="35"/>
      <c r="B299" s="36"/>
      <c r="C299" s="176" t="s">
        <v>533</v>
      </c>
      <c r="D299" s="176" t="s">
        <v>191</v>
      </c>
      <c r="E299" s="177" t="s">
        <v>534</v>
      </c>
      <c r="F299" s="178" t="s">
        <v>535</v>
      </c>
      <c r="G299" s="179" t="s">
        <v>194</v>
      </c>
      <c r="H299" s="180">
        <v>4</v>
      </c>
      <c r="I299" s="181"/>
      <c r="J299" s="182">
        <f>ROUND(I299*H299,2)</f>
        <v>0</v>
      </c>
      <c r="K299" s="183"/>
      <c r="L299" s="40"/>
      <c r="M299" s="184" t="s">
        <v>19</v>
      </c>
      <c r="N299" s="185" t="s">
        <v>47</v>
      </c>
      <c r="O299" s="65"/>
      <c r="P299" s="186">
        <f>O299*H299</f>
        <v>0</v>
      </c>
      <c r="Q299" s="186">
        <v>0</v>
      </c>
      <c r="R299" s="186">
        <f>Q299*H299</f>
        <v>0</v>
      </c>
      <c r="S299" s="186">
        <v>0</v>
      </c>
      <c r="T299" s="18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8" t="s">
        <v>195</v>
      </c>
      <c r="AT299" s="188" t="s">
        <v>191</v>
      </c>
      <c r="AU299" s="188" t="s">
        <v>86</v>
      </c>
      <c r="AY299" s="18" t="s">
        <v>189</v>
      </c>
      <c r="BE299" s="189">
        <f>IF(N299="základní",J299,0)</f>
        <v>0</v>
      </c>
      <c r="BF299" s="189">
        <f>IF(N299="snížená",J299,0)</f>
        <v>0</v>
      </c>
      <c r="BG299" s="189">
        <f>IF(N299="zákl. přenesená",J299,0)</f>
        <v>0</v>
      </c>
      <c r="BH299" s="189">
        <f>IF(N299="sníž. přenesená",J299,0)</f>
        <v>0</v>
      </c>
      <c r="BI299" s="189">
        <f>IF(N299="nulová",J299,0)</f>
        <v>0</v>
      </c>
      <c r="BJ299" s="18" t="s">
        <v>84</v>
      </c>
      <c r="BK299" s="189">
        <f>ROUND(I299*H299,2)</f>
        <v>0</v>
      </c>
      <c r="BL299" s="18" t="s">
        <v>195</v>
      </c>
      <c r="BM299" s="188" t="s">
        <v>536</v>
      </c>
    </row>
    <row r="300" spans="1:65" s="2" customFormat="1" ht="28.8">
      <c r="A300" s="35"/>
      <c r="B300" s="36"/>
      <c r="C300" s="37"/>
      <c r="D300" s="190" t="s">
        <v>197</v>
      </c>
      <c r="E300" s="37"/>
      <c r="F300" s="191" t="s">
        <v>537</v>
      </c>
      <c r="G300" s="37"/>
      <c r="H300" s="37"/>
      <c r="I300" s="192"/>
      <c r="J300" s="37"/>
      <c r="K300" s="37"/>
      <c r="L300" s="40"/>
      <c r="M300" s="193"/>
      <c r="N300" s="194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197</v>
      </c>
      <c r="AU300" s="18" t="s">
        <v>86</v>
      </c>
    </row>
    <row r="301" spans="1:65" s="2" customFormat="1" ht="10.199999999999999">
      <c r="A301" s="35"/>
      <c r="B301" s="36"/>
      <c r="C301" s="37"/>
      <c r="D301" s="195" t="s">
        <v>199</v>
      </c>
      <c r="E301" s="37"/>
      <c r="F301" s="196" t="s">
        <v>538</v>
      </c>
      <c r="G301" s="37"/>
      <c r="H301" s="37"/>
      <c r="I301" s="192"/>
      <c r="J301" s="37"/>
      <c r="K301" s="37"/>
      <c r="L301" s="40"/>
      <c r="M301" s="193"/>
      <c r="N301" s="194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199</v>
      </c>
      <c r="AU301" s="18" t="s">
        <v>86</v>
      </c>
    </row>
    <row r="302" spans="1:65" s="13" customFormat="1" ht="10.199999999999999">
      <c r="B302" s="197"/>
      <c r="C302" s="198"/>
      <c r="D302" s="190" t="s">
        <v>201</v>
      </c>
      <c r="E302" s="199" t="s">
        <v>19</v>
      </c>
      <c r="F302" s="200" t="s">
        <v>195</v>
      </c>
      <c r="G302" s="198"/>
      <c r="H302" s="201">
        <v>4</v>
      </c>
      <c r="I302" s="202"/>
      <c r="J302" s="198"/>
      <c r="K302" s="198"/>
      <c r="L302" s="203"/>
      <c r="M302" s="204"/>
      <c r="N302" s="205"/>
      <c r="O302" s="205"/>
      <c r="P302" s="205"/>
      <c r="Q302" s="205"/>
      <c r="R302" s="205"/>
      <c r="S302" s="205"/>
      <c r="T302" s="206"/>
      <c r="AT302" s="207" t="s">
        <v>201</v>
      </c>
      <c r="AU302" s="207" t="s">
        <v>86</v>
      </c>
      <c r="AV302" s="13" t="s">
        <v>86</v>
      </c>
      <c r="AW302" s="13" t="s">
        <v>37</v>
      </c>
      <c r="AX302" s="13" t="s">
        <v>84</v>
      </c>
      <c r="AY302" s="207" t="s">
        <v>189</v>
      </c>
    </row>
    <row r="303" spans="1:65" s="2" customFormat="1" ht="24.15" customHeight="1">
      <c r="A303" s="35"/>
      <c r="B303" s="36"/>
      <c r="C303" s="208" t="s">
        <v>539</v>
      </c>
      <c r="D303" s="208" t="s">
        <v>269</v>
      </c>
      <c r="E303" s="209" t="s">
        <v>540</v>
      </c>
      <c r="F303" s="210" t="s">
        <v>541</v>
      </c>
      <c r="G303" s="211" t="s">
        <v>194</v>
      </c>
      <c r="H303" s="212">
        <v>4</v>
      </c>
      <c r="I303" s="213"/>
      <c r="J303" s="214">
        <f>ROUND(I303*H303,2)</f>
        <v>0</v>
      </c>
      <c r="K303" s="215"/>
      <c r="L303" s="216"/>
      <c r="M303" s="217" t="s">
        <v>19</v>
      </c>
      <c r="N303" s="218" t="s">
        <v>47</v>
      </c>
      <c r="O303" s="65"/>
      <c r="P303" s="186">
        <f>O303*H303</f>
        <v>0</v>
      </c>
      <c r="Q303" s="186">
        <v>2.2300000000000002E-3</v>
      </c>
      <c r="R303" s="186">
        <f>Q303*H303</f>
        <v>8.9200000000000008E-3</v>
      </c>
      <c r="S303" s="186">
        <v>0</v>
      </c>
      <c r="T303" s="18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8" t="s">
        <v>226</v>
      </c>
      <c r="AT303" s="188" t="s">
        <v>269</v>
      </c>
      <c r="AU303" s="188" t="s">
        <v>86</v>
      </c>
      <c r="AY303" s="18" t="s">
        <v>189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18" t="s">
        <v>84</v>
      </c>
      <c r="BK303" s="189">
        <f>ROUND(I303*H303,2)</f>
        <v>0</v>
      </c>
      <c r="BL303" s="18" t="s">
        <v>195</v>
      </c>
      <c r="BM303" s="188" t="s">
        <v>542</v>
      </c>
    </row>
    <row r="304" spans="1:65" s="2" customFormat="1" ht="10.199999999999999">
      <c r="A304" s="35"/>
      <c r="B304" s="36"/>
      <c r="C304" s="37"/>
      <c r="D304" s="190" t="s">
        <v>197</v>
      </c>
      <c r="E304" s="37"/>
      <c r="F304" s="191" t="s">
        <v>541</v>
      </c>
      <c r="G304" s="37"/>
      <c r="H304" s="37"/>
      <c r="I304" s="192"/>
      <c r="J304" s="37"/>
      <c r="K304" s="37"/>
      <c r="L304" s="40"/>
      <c r="M304" s="193"/>
      <c r="N304" s="194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197</v>
      </c>
      <c r="AU304" s="18" t="s">
        <v>86</v>
      </c>
    </row>
    <row r="305" spans="1:65" s="2" customFormat="1" ht="24.15" customHeight="1">
      <c r="A305" s="35"/>
      <c r="B305" s="36"/>
      <c r="C305" s="176" t="s">
        <v>543</v>
      </c>
      <c r="D305" s="176" t="s">
        <v>191</v>
      </c>
      <c r="E305" s="177" t="s">
        <v>544</v>
      </c>
      <c r="F305" s="178" t="s">
        <v>545</v>
      </c>
      <c r="G305" s="179" t="s">
        <v>194</v>
      </c>
      <c r="H305" s="180">
        <v>1</v>
      </c>
      <c r="I305" s="181"/>
      <c r="J305" s="182">
        <f>ROUND(I305*H305,2)</f>
        <v>0</v>
      </c>
      <c r="K305" s="183"/>
      <c r="L305" s="40"/>
      <c r="M305" s="184" t="s">
        <v>19</v>
      </c>
      <c r="N305" s="185" t="s">
        <v>47</v>
      </c>
      <c r="O305" s="65"/>
      <c r="P305" s="186">
        <f>O305*H305</f>
        <v>0</v>
      </c>
      <c r="Q305" s="186">
        <v>0</v>
      </c>
      <c r="R305" s="186">
        <f>Q305*H305</f>
        <v>0</v>
      </c>
      <c r="S305" s="186">
        <v>0</v>
      </c>
      <c r="T305" s="18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8" t="s">
        <v>195</v>
      </c>
      <c r="AT305" s="188" t="s">
        <v>191</v>
      </c>
      <c r="AU305" s="188" t="s">
        <v>86</v>
      </c>
      <c r="AY305" s="18" t="s">
        <v>189</v>
      </c>
      <c r="BE305" s="189">
        <f>IF(N305="základní",J305,0)</f>
        <v>0</v>
      </c>
      <c r="BF305" s="189">
        <f>IF(N305="snížená",J305,0)</f>
        <v>0</v>
      </c>
      <c r="BG305" s="189">
        <f>IF(N305="zákl. přenesená",J305,0)</f>
        <v>0</v>
      </c>
      <c r="BH305" s="189">
        <f>IF(N305="sníž. přenesená",J305,0)</f>
        <v>0</v>
      </c>
      <c r="BI305" s="189">
        <f>IF(N305="nulová",J305,0)</f>
        <v>0</v>
      </c>
      <c r="BJ305" s="18" t="s">
        <v>84</v>
      </c>
      <c r="BK305" s="189">
        <f>ROUND(I305*H305,2)</f>
        <v>0</v>
      </c>
      <c r="BL305" s="18" t="s">
        <v>195</v>
      </c>
      <c r="BM305" s="188" t="s">
        <v>546</v>
      </c>
    </row>
    <row r="306" spans="1:65" s="2" customFormat="1" ht="28.8">
      <c r="A306" s="35"/>
      <c r="B306" s="36"/>
      <c r="C306" s="37"/>
      <c r="D306" s="190" t="s">
        <v>197</v>
      </c>
      <c r="E306" s="37"/>
      <c r="F306" s="191" t="s">
        <v>547</v>
      </c>
      <c r="G306" s="37"/>
      <c r="H306" s="37"/>
      <c r="I306" s="192"/>
      <c r="J306" s="37"/>
      <c r="K306" s="37"/>
      <c r="L306" s="40"/>
      <c r="M306" s="193"/>
      <c r="N306" s="194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197</v>
      </c>
      <c r="AU306" s="18" t="s">
        <v>86</v>
      </c>
    </row>
    <row r="307" spans="1:65" s="2" customFormat="1" ht="10.199999999999999">
      <c r="A307" s="35"/>
      <c r="B307" s="36"/>
      <c r="C307" s="37"/>
      <c r="D307" s="195" t="s">
        <v>199</v>
      </c>
      <c r="E307" s="37"/>
      <c r="F307" s="196" t="s">
        <v>548</v>
      </c>
      <c r="G307" s="37"/>
      <c r="H307" s="37"/>
      <c r="I307" s="192"/>
      <c r="J307" s="37"/>
      <c r="K307" s="37"/>
      <c r="L307" s="40"/>
      <c r="M307" s="193"/>
      <c r="N307" s="194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199</v>
      </c>
      <c r="AU307" s="18" t="s">
        <v>86</v>
      </c>
    </row>
    <row r="308" spans="1:65" s="13" customFormat="1" ht="10.199999999999999">
      <c r="B308" s="197"/>
      <c r="C308" s="198"/>
      <c r="D308" s="190" t="s">
        <v>201</v>
      </c>
      <c r="E308" s="199" t="s">
        <v>19</v>
      </c>
      <c r="F308" s="200" t="s">
        <v>84</v>
      </c>
      <c r="G308" s="198"/>
      <c r="H308" s="201">
        <v>1</v>
      </c>
      <c r="I308" s="202"/>
      <c r="J308" s="198"/>
      <c r="K308" s="198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201</v>
      </c>
      <c r="AU308" s="207" t="s">
        <v>86</v>
      </c>
      <c r="AV308" s="13" t="s">
        <v>86</v>
      </c>
      <c r="AW308" s="13" t="s">
        <v>37</v>
      </c>
      <c r="AX308" s="13" t="s">
        <v>84</v>
      </c>
      <c r="AY308" s="207" t="s">
        <v>189</v>
      </c>
    </row>
    <row r="309" spans="1:65" s="2" customFormat="1" ht="16.5" customHeight="1">
      <c r="A309" s="35"/>
      <c r="B309" s="36"/>
      <c r="C309" s="208" t="s">
        <v>549</v>
      </c>
      <c r="D309" s="208" t="s">
        <v>269</v>
      </c>
      <c r="E309" s="209" t="s">
        <v>550</v>
      </c>
      <c r="F309" s="210" t="s">
        <v>551</v>
      </c>
      <c r="G309" s="211" t="s">
        <v>194</v>
      </c>
      <c r="H309" s="212">
        <v>1</v>
      </c>
      <c r="I309" s="213"/>
      <c r="J309" s="214">
        <f>ROUND(I309*H309,2)</f>
        <v>0</v>
      </c>
      <c r="K309" s="215"/>
      <c r="L309" s="216"/>
      <c r="M309" s="217" t="s">
        <v>19</v>
      </c>
      <c r="N309" s="218" t="s">
        <v>47</v>
      </c>
      <c r="O309" s="65"/>
      <c r="P309" s="186">
        <f>O309*H309</f>
        <v>0</v>
      </c>
      <c r="Q309" s="186">
        <v>1.1999999999999999E-3</v>
      </c>
      <c r="R309" s="186">
        <f>Q309*H309</f>
        <v>1.1999999999999999E-3</v>
      </c>
      <c r="S309" s="186">
        <v>0</v>
      </c>
      <c r="T309" s="18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8" t="s">
        <v>226</v>
      </c>
      <c r="AT309" s="188" t="s">
        <v>269</v>
      </c>
      <c r="AU309" s="188" t="s">
        <v>86</v>
      </c>
      <c r="AY309" s="18" t="s">
        <v>189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8" t="s">
        <v>84</v>
      </c>
      <c r="BK309" s="189">
        <f>ROUND(I309*H309,2)</f>
        <v>0</v>
      </c>
      <c r="BL309" s="18" t="s">
        <v>195</v>
      </c>
      <c r="BM309" s="188" t="s">
        <v>552</v>
      </c>
    </row>
    <row r="310" spans="1:65" s="2" customFormat="1" ht="10.199999999999999">
      <c r="A310" s="35"/>
      <c r="B310" s="36"/>
      <c r="C310" s="37"/>
      <c r="D310" s="190" t="s">
        <v>197</v>
      </c>
      <c r="E310" s="37"/>
      <c r="F310" s="191" t="s">
        <v>551</v>
      </c>
      <c r="G310" s="37"/>
      <c r="H310" s="37"/>
      <c r="I310" s="192"/>
      <c r="J310" s="37"/>
      <c r="K310" s="37"/>
      <c r="L310" s="40"/>
      <c r="M310" s="193"/>
      <c r="N310" s="194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197</v>
      </c>
      <c r="AU310" s="18" t="s">
        <v>86</v>
      </c>
    </row>
    <row r="311" spans="1:65" s="2" customFormat="1" ht="21.75" customHeight="1">
      <c r="A311" s="35"/>
      <c r="B311" s="36"/>
      <c r="C311" s="176" t="s">
        <v>553</v>
      </c>
      <c r="D311" s="176" t="s">
        <v>191</v>
      </c>
      <c r="E311" s="177" t="s">
        <v>554</v>
      </c>
      <c r="F311" s="178" t="s">
        <v>555</v>
      </c>
      <c r="G311" s="179" t="s">
        <v>194</v>
      </c>
      <c r="H311" s="180">
        <v>2</v>
      </c>
      <c r="I311" s="181"/>
      <c r="J311" s="182">
        <f>ROUND(I311*H311,2)</f>
        <v>0</v>
      </c>
      <c r="K311" s="183"/>
      <c r="L311" s="40"/>
      <c r="M311" s="184" t="s">
        <v>19</v>
      </c>
      <c r="N311" s="185" t="s">
        <v>47</v>
      </c>
      <c r="O311" s="65"/>
      <c r="P311" s="186">
        <f>O311*H311</f>
        <v>0</v>
      </c>
      <c r="Q311" s="186">
        <v>1.6199999999999999E-3</v>
      </c>
      <c r="R311" s="186">
        <f>Q311*H311</f>
        <v>3.2399999999999998E-3</v>
      </c>
      <c r="S311" s="186">
        <v>0</v>
      </c>
      <c r="T311" s="18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8" t="s">
        <v>195</v>
      </c>
      <c r="AT311" s="188" t="s">
        <v>191</v>
      </c>
      <c r="AU311" s="188" t="s">
        <v>86</v>
      </c>
      <c r="AY311" s="18" t="s">
        <v>189</v>
      </c>
      <c r="BE311" s="189">
        <f>IF(N311="základní",J311,0)</f>
        <v>0</v>
      </c>
      <c r="BF311" s="189">
        <f>IF(N311="snížená",J311,0)</f>
        <v>0</v>
      </c>
      <c r="BG311" s="189">
        <f>IF(N311="zákl. přenesená",J311,0)</f>
        <v>0</v>
      </c>
      <c r="BH311" s="189">
        <f>IF(N311="sníž. přenesená",J311,0)</f>
        <v>0</v>
      </c>
      <c r="BI311" s="189">
        <f>IF(N311="nulová",J311,0)</f>
        <v>0</v>
      </c>
      <c r="BJ311" s="18" t="s">
        <v>84</v>
      </c>
      <c r="BK311" s="189">
        <f>ROUND(I311*H311,2)</f>
        <v>0</v>
      </c>
      <c r="BL311" s="18" t="s">
        <v>195</v>
      </c>
      <c r="BM311" s="188" t="s">
        <v>556</v>
      </c>
    </row>
    <row r="312" spans="1:65" s="2" customFormat="1" ht="28.8">
      <c r="A312" s="35"/>
      <c r="B312" s="36"/>
      <c r="C312" s="37"/>
      <c r="D312" s="190" t="s">
        <v>197</v>
      </c>
      <c r="E312" s="37"/>
      <c r="F312" s="191" t="s">
        <v>557</v>
      </c>
      <c r="G312" s="37"/>
      <c r="H312" s="37"/>
      <c r="I312" s="192"/>
      <c r="J312" s="37"/>
      <c r="K312" s="37"/>
      <c r="L312" s="40"/>
      <c r="M312" s="193"/>
      <c r="N312" s="194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197</v>
      </c>
      <c r="AU312" s="18" t="s">
        <v>86</v>
      </c>
    </row>
    <row r="313" spans="1:65" s="2" customFormat="1" ht="10.199999999999999">
      <c r="A313" s="35"/>
      <c r="B313" s="36"/>
      <c r="C313" s="37"/>
      <c r="D313" s="195" t="s">
        <v>199</v>
      </c>
      <c r="E313" s="37"/>
      <c r="F313" s="196" t="s">
        <v>558</v>
      </c>
      <c r="G313" s="37"/>
      <c r="H313" s="37"/>
      <c r="I313" s="192"/>
      <c r="J313" s="37"/>
      <c r="K313" s="37"/>
      <c r="L313" s="40"/>
      <c r="M313" s="193"/>
      <c r="N313" s="194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199</v>
      </c>
      <c r="AU313" s="18" t="s">
        <v>86</v>
      </c>
    </row>
    <row r="314" spans="1:65" s="13" customFormat="1" ht="10.199999999999999">
      <c r="B314" s="197"/>
      <c r="C314" s="198"/>
      <c r="D314" s="190" t="s">
        <v>201</v>
      </c>
      <c r="E314" s="199" t="s">
        <v>19</v>
      </c>
      <c r="F314" s="200" t="s">
        <v>86</v>
      </c>
      <c r="G314" s="198"/>
      <c r="H314" s="201">
        <v>2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201</v>
      </c>
      <c r="AU314" s="207" t="s">
        <v>86</v>
      </c>
      <c r="AV314" s="13" t="s">
        <v>86</v>
      </c>
      <c r="AW314" s="13" t="s">
        <v>37</v>
      </c>
      <c r="AX314" s="13" t="s">
        <v>84</v>
      </c>
      <c r="AY314" s="207" t="s">
        <v>189</v>
      </c>
    </row>
    <row r="315" spans="1:65" s="2" customFormat="1" ht="16.5" customHeight="1">
      <c r="A315" s="35"/>
      <c r="B315" s="36"/>
      <c r="C315" s="208" t="s">
        <v>559</v>
      </c>
      <c r="D315" s="208" t="s">
        <v>269</v>
      </c>
      <c r="E315" s="209" t="s">
        <v>560</v>
      </c>
      <c r="F315" s="210" t="s">
        <v>561</v>
      </c>
      <c r="G315" s="211" t="s">
        <v>194</v>
      </c>
      <c r="H315" s="212">
        <v>2</v>
      </c>
      <c r="I315" s="213"/>
      <c r="J315" s="214">
        <f>ROUND(I315*H315,2)</f>
        <v>0</v>
      </c>
      <c r="K315" s="215"/>
      <c r="L315" s="216"/>
      <c r="M315" s="217" t="s">
        <v>19</v>
      </c>
      <c r="N315" s="218" t="s">
        <v>47</v>
      </c>
      <c r="O315" s="65"/>
      <c r="P315" s="186">
        <f>O315*H315</f>
        <v>0</v>
      </c>
      <c r="Q315" s="186">
        <v>1.847E-2</v>
      </c>
      <c r="R315" s="186">
        <f>Q315*H315</f>
        <v>3.6940000000000001E-2</v>
      </c>
      <c r="S315" s="186">
        <v>0</v>
      </c>
      <c r="T315" s="18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8" t="s">
        <v>226</v>
      </c>
      <c r="AT315" s="188" t="s">
        <v>269</v>
      </c>
      <c r="AU315" s="188" t="s">
        <v>86</v>
      </c>
      <c r="AY315" s="18" t="s">
        <v>189</v>
      </c>
      <c r="BE315" s="189">
        <f>IF(N315="základní",J315,0)</f>
        <v>0</v>
      </c>
      <c r="BF315" s="189">
        <f>IF(N315="snížená",J315,0)</f>
        <v>0</v>
      </c>
      <c r="BG315" s="189">
        <f>IF(N315="zákl. přenesená",J315,0)</f>
        <v>0</v>
      </c>
      <c r="BH315" s="189">
        <f>IF(N315="sníž. přenesená",J315,0)</f>
        <v>0</v>
      </c>
      <c r="BI315" s="189">
        <f>IF(N315="nulová",J315,0)</f>
        <v>0</v>
      </c>
      <c r="BJ315" s="18" t="s">
        <v>84</v>
      </c>
      <c r="BK315" s="189">
        <f>ROUND(I315*H315,2)</f>
        <v>0</v>
      </c>
      <c r="BL315" s="18" t="s">
        <v>195</v>
      </c>
      <c r="BM315" s="188" t="s">
        <v>562</v>
      </c>
    </row>
    <row r="316" spans="1:65" s="2" customFormat="1" ht="10.199999999999999">
      <c r="A316" s="35"/>
      <c r="B316" s="36"/>
      <c r="C316" s="37"/>
      <c r="D316" s="190" t="s">
        <v>197</v>
      </c>
      <c r="E316" s="37"/>
      <c r="F316" s="191" t="s">
        <v>561</v>
      </c>
      <c r="G316" s="37"/>
      <c r="H316" s="37"/>
      <c r="I316" s="192"/>
      <c r="J316" s="37"/>
      <c r="K316" s="37"/>
      <c r="L316" s="40"/>
      <c r="M316" s="193"/>
      <c r="N316" s="194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197</v>
      </c>
      <c r="AU316" s="18" t="s">
        <v>86</v>
      </c>
    </row>
    <row r="317" spans="1:65" s="2" customFormat="1" ht="21.75" customHeight="1">
      <c r="A317" s="35"/>
      <c r="B317" s="36"/>
      <c r="C317" s="208" t="s">
        <v>563</v>
      </c>
      <c r="D317" s="208" t="s">
        <v>269</v>
      </c>
      <c r="E317" s="209" t="s">
        <v>564</v>
      </c>
      <c r="F317" s="210" t="s">
        <v>565</v>
      </c>
      <c r="G317" s="211" t="s">
        <v>194</v>
      </c>
      <c r="H317" s="212">
        <v>2</v>
      </c>
      <c r="I317" s="213"/>
      <c r="J317" s="214">
        <f>ROUND(I317*H317,2)</f>
        <v>0</v>
      </c>
      <c r="K317" s="215"/>
      <c r="L317" s="216"/>
      <c r="M317" s="217" t="s">
        <v>19</v>
      </c>
      <c r="N317" s="218" t="s">
        <v>47</v>
      </c>
      <c r="O317" s="65"/>
      <c r="P317" s="186">
        <f>O317*H317</f>
        <v>0</v>
      </c>
      <c r="Q317" s="186">
        <v>3.5000000000000001E-3</v>
      </c>
      <c r="R317" s="186">
        <f>Q317*H317</f>
        <v>7.0000000000000001E-3</v>
      </c>
      <c r="S317" s="186">
        <v>0</v>
      </c>
      <c r="T317" s="18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8" t="s">
        <v>226</v>
      </c>
      <c r="AT317" s="188" t="s">
        <v>269</v>
      </c>
      <c r="AU317" s="188" t="s">
        <v>86</v>
      </c>
      <c r="AY317" s="18" t="s">
        <v>189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18" t="s">
        <v>84</v>
      </c>
      <c r="BK317" s="189">
        <f>ROUND(I317*H317,2)</f>
        <v>0</v>
      </c>
      <c r="BL317" s="18" t="s">
        <v>195</v>
      </c>
      <c r="BM317" s="188" t="s">
        <v>566</v>
      </c>
    </row>
    <row r="318" spans="1:65" s="2" customFormat="1" ht="10.199999999999999">
      <c r="A318" s="35"/>
      <c r="B318" s="36"/>
      <c r="C318" s="37"/>
      <c r="D318" s="190" t="s">
        <v>197</v>
      </c>
      <c r="E318" s="37"/>
      <c r="F318" s="191" t="s">
        <v>565</v>
      </c>
      <c r="G318" s="37"/>
      <c r="H318" s="37"/>
      <c r="I318" s="192"/>
      <c r="J318" s="37"/>
      <c r="K318" s="37"/>
      <c r="L318" s="40"/>
      <c r="M318" s="193"/>
      <c r="N318" s="194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197</v>
      </c>
      <c r="AU318" s="18" t="s">
        <v>86</v>
      </c>
    </row>
    <row r="319" spans="1:65" s="13" customFormat="1" ht="10.199999999999999">
      <c r="B319" s="197"/>
      <c r="C319" s="198"/>
      <c r="D319" s="190" t="s">
        <v>201</v>
      </c>
      <c r="E319" s="199" t="s">
        <v>19</v>
      </c>
      <c r="F319" s="200" t="s">
        <v>86</v>
      </c>
      <c r="G319" s="198"/>
      <c r="H319" s="201">
        <v>2</v>
      </c>
      <c r="I319" s="202"/>
      <c r="J319" s="198"/>
      <c r="K319" s="198"/>
      <c r="L319" s="203"/>
      <c r="M319" s="204"/>
      <c r="N319" s="205"/>
      <c r="O319" s="205"/>
      <c r="P319" s="205"/>
      <c r="Q319" s="205"/>
      <c r="R319" s="205"/>
      <c r="S319" s="205"/>
      <c r="T319" s="206"/>
      <c r="AT319" s="207" t="s">
        <v>201</v>
      </c>
      <c r="AU319" s="207" t="s">
        <v>86</v>
      </c>
      <c r="AV319" s="13" t="s">
        <v>86</v>
      </c>
      <c r="AW319" s="13" t="s">
        <v>37</v>
      </c>
      <c r="AX319" s="13" t="s">
        <v>84</v>
      </c>
      <c r="AY319" s="207" t="s">
        <v>189</v>
      </c>
    </row>
    <row r="320" spans="1:65" s="2" customFormat="1" ht="16.5" customHeight="1">
      <c r="A320" s="35"/>
      <c r="B320" s="36"/>
      <c r="C320" s="176" t="s">
        <v>567</v>
      </c>
      <c r="D320" s="176" t="s">
        <v>191</v>
      </c>
      <c r="E320" s="177" t="s">
        <v>568</v>
      </c>
      <c r="F320" s="178" t="s">
        <v>569</v>
      </c>
      <c r="G320" s="179" t="s">
        <v>194</v>
      </c>
      <c r="H320" s="180">
        <v>4</v>
      </c>
      <c r="I320" s="181"/>
      <c r="J320" s="182">
        <f>ROUND(I320*H320,2)</f>
        <v>0</v>
      </c>
      <c r="K320" s="183"/>
      <c r="L320" s="40"/>
      <c r="M320" s="184" t="s">
        <v>19</v>
      </c>
      <c r="N320" s="185" t="s">
        <v>47</v>
      </c>
      <c r="O320" s="65"/>
      <c r="P320" s="186">
        <f>O320*H320</f>
        <v>0</v>
      </c>
      <c r="Q320" s="186">
        <v>1.3600000000000001E-3</v>
      </c>
      <c r="R320" s="186">
        <f>Q320*H320</f>
        <v>5.4400000000000004E-3</v>
      </c>
      <c r="S320" s="186">
        <v>0</v>
      </c>
      <c r="T320" s="18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8" t="s">
        <v>195</v>
      </c>
      <c r="AT320" s="188" t="s">
        <v>191</v>
      </c>
      <c r="AU320" s="188" t="s">
        <v>86</v>
      </c>
      <c r="AY320" s="18" t="s">
        <v>189</v>
      </c>
      <c r="BE320" s="189">
        <f>IF(N320="základní",J320,0)</f>
        <v>0</v>
      </c>
      <c r="BF320" s="189">
        <f>IF(N320="snížená",J320,0)</f>
        <v>0</v>
      </c>
      <c r="BG320" s="189">
        <f>IF(N320="zákl. přenesená",J320,0)</f>
        <v>0</v>
      </c>
      <c r="BH320" s="189">
        <f>IF(N320="sníž. přenesená",J320,0)</f>
        <v>0</v>
      </c>
      <c r="BI320" s="189">
        <f>IF(N320="nulová",J320,0)</f>
        <v>0</v>
      </c>
      <c r="BJ320" s="18" t="s">
        <v>84</v>
      </c>
      <c r="BK320" s="189">
        <f>ROUND(I320*H320,2)</f>
        <v>0</v>
      </c>
      <c r="BL320" s="18" t="s">
        <v>195</v>
      </c>
      <c r="BM320" s="188" t="s">
        <v>570</v>
      </c>
    </row>
    <row r="321" spans="1:65" s="2" customFormat="1" ht="19.2">
      <c r="A321" s="35"/>
      <c r="B321" s="36"/>
      <c r="C321" s="37"/>
      <c r="D321" s="190" t="s">
        <v>197</v>
      </c>
      <c r="E321" s="37"/>
      <c r="F321" s="191" t="s">
        <v>571</v>
      </c>
      <c r="G321" s="37"/>
      <c r="H321" s="37"/>
      <c r="I321" s="192"/>
      <c r="J321" s="37"/>
      <c r="K321" s="37"/>
      <c r="L321" s="40"/>
      <c r="M321" s="193"/>
      <c r="N321" s="194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197</v>
      </c>
      <c r="AU321" s="18" t="s">
        <v>86</v>
      </c>
    </row>
    <row r="322" spans="1:65" s="2" customFormat="1" ht="10.199999999999999">
      <c r="A322" s="35"/>
      <c r="B322" s="36"/>
      <c r="C322" s="37"/>
      <c r="D322" s="195" t="s">
        <v>199</v>
      </c>
      <c r="E322" s="37"/>
      <c r="F322" s="196" t="s">
        <v>572</v>
      </c>
      <c r="G322" s="37"/>
      <c r="H322" s="37"/>
      <c r="I322" s="192"/>
      <c r="J322" s="37"/>
      <c r="K322" s="37"/>
      <c r="L322" s="40"/>
      <c r="M322" s="193"/>
      <c r="N322" s="194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199</v>
      </c>
      <c r="AU322" s="18" t="s">
        <v>86</v>
      </c>
    </row>
    <row r="323" spans="1:65" s="13" customFormat="1" ht="10.199999999999999">
      <c r="B323" s="197"/>
      <c r="C323" s="198"/>
      <c r="D323" s="190" t="s">
        <v>201</v>
      </c>
      <c r="E323" s="199" t="s">
        <v>19</v>
      </c>
      <c r="F323" s="200" t="s">
        <v>195</v>
      </c>
      <c r="G323" s="198"/>
      <c r="H323" s="201">
        <v>4</v>
      </c>
      <c r="I323" s="202"/>
      <c r="J323" s="198"/>
      <c r="K323" s="198"/>
      <c r="L323" s="203"/>
      <c r="M323" s="204"/>
      <c r="N323" s="205"/>
      <c r="O323" s="205"/>
      <c r="P323" s="205"/>
      <c r="Q323" s="205"/>
      <c r="R323" s="205"/>
      <c r="S323" s="205"/>
      <c r="T323" s="206"/>
      <c r="AT323" s="207" t="s">
        <v>201</v>
      </c>
      <c r="AU323" s="207" t="s">
        <v>86</v>
      </c>
      <c r="AV323" s="13" t="s">
        <v>86</v>
      </c>
      <c r="AW323" s="13" t="s">
        <v>37</v>
      </c>
      <c r="AX323" s="13" t="s">
        <v>84</v>
      </c>
      <c r="AY323" s="207" t="s">
        <v>189</v>
      </c>
    </row>
    <row r="324" spans="1:65" s="2" customFormat="1" ht="24.15" customHeight="1">
      <c r="A324" s="35"/>
      <c r="B324" s="36"/>
      <c r="C324" s="208" t="s">
        <v>573</v>
      </c>
      <c r="D324" s="208" t="s">
        <v>269</v>
      </c>
      <c r="E324" s="209" t="s">
        <v>574</v>
      </c>
      <c r="F324" s="210" t="s">
        <v>575</v>
      </c>
      <c r="G324" s="211" t="s">
        <v>194</v>
      </c>
      <c r="H324" s="212">
        <v>4</v>
      </c>
      <c r="I324" s="213"/>
      <c r="J324" s="214">
        <f>ROUND(I324*H324,2)</f>
        <v>0</v>
      </c>
      <c r="K324" s="215"/>
      <c r="L324" s="216"/>
      <c r="M324" s="217" t="s">
        <v>19</v>
      </c>
      <c r="N324" s="218" t="s">
        <v>47</v>
      </c>
      <c r="O324" s="65"/>
      <c r="P324" s="186">
        <f>O324*H324</f>
        <v>0</v>
      </c>
      <c r="Q324" s="186">
        <v>4.2999999999999997E-2</v>
      </c>
      <c r="R324" s="186">
        <f>Q324*H324</f>
        <v>0.17199999999999999</v>
      </c>
      <c r="S324" s="186">
        <v>0</v>
      </c>
      <c r="T324" s="18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88" t="s">
        <v>226</v>
      </c>
      <c r="AT324" s="188" t="s">
        <v>269</v>
      </c>
      <c r="AU324" s="188" t="s">
        <v>86</v>
      </c>
      <c r="AY324" s="18" t="s">
        <v>189</v>
      </c>
      <c r="BE324" s="189">
        <f>IF(N324="základní",J324,0)</f>
        <v>0</v>
      </c>
      <c r="BF324" s="189">
        <f>IF(N324="snížená",J324,0)</f>
        <v>0</v>
      </c>
      <c r="BG324" s="189">
        <f>IF(N324="zákl. přenesená",J324,0)</f>
        <v>0</v>
      </c>
      <c r="BH324" s="189">
        <f>IF(N324="sníž. přenesená",J324,0)</f>
        <v>0</v>
      </c>
      <c r="BI324" s="189">
        <f>IF(N324="nulová",J324,0)</f>
        <v>0</v>
      </c>
      <c r="BJ324" s="18" t="s">
        <v>84</v>
      </c>
      <c r="BK324" s="189">
        <f>ROUND(I324*H324,2)</f>
        <v>0</v>
      </c>
      <c r="BL324" s="18" t="s">
        <v>195</v>
      </c>
      <c r="BM324" s="188" t="s">
        <v>576</v>
      </c>
    </row>
    <row r="325" spans="1:65" s="2" customFormat="1" ht="19.2">
      <c r="A325" s="35"/>
      <c r="B325" s="36"/>
      <c r="C325" s="37"/>
      <c r="D325" s="190" t="s">
        <v>197</v>
      </c>
      <c r="E325" s="37"/>
      <c r="F325" s="191" t="s">
        <v>575</v>
      </c>
      <c r="G325" s="37"/>
      <c r="H325" s="37"/>
      <c r="I325" s="192"/>
      <c r="J325" s="37"/>
      <c r="K325" s="37"/>
      <c r="L325" s="40"/>
      <c r="M325" s="193"/>
      <c r="N325" s="194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197</v>
      </c>
      <c r="AU325" s="18" t="s">
        <v>86</v>
      </c>
    </row>
    <row r="326" spans="1:65" s="2" customFormat="1" ht="24.15" customHeight="1">
      <c r="A326" s="35"/>
      <c r="B326" s="36"/>
      <c r="C326" s="208" t="s">
        <v>577</v>
      </c>
      <c r="D326" s="208" t="s">
        <v>269</v>
      </c>
      <c r="E326" s="209" t="s">
        <v>578</v>
      </c>
      <c r="F326" s="210" t="s">
        <v>579</v>
      </c>
      <c r="G326" s="211" t="s">
        <v>194</v>
      </c>
      <c r="H326" s="212">
        <v>4</v>
      </c>
      <c r="I326" s="213"/>
      <c r="J326" s="214">
        <f>ROUND(I326*H326,2)</f>
        <v>0</v>
      </c>
      <c r="K326" s="215"/>
      <c r="L326" s="216"/>
      <c r="M326" s="217" t="s">
        <v>19</v>
      </c>
      <c r="N326" s="218" t="s">
        <v>47</v>
      </c>
      <c r="O326" s="65"/>
      <c r="P326" s="186">
        <f>O326*H326</f>
        <v>0</v>
      </c>
      <c r="Q326" s="186">
        <v>2.5000000000000001E-3</v>
      </c>
      <c r="R326" s="186">
        <f>Q326*H326</f>
        <v>0.01</v>
      </c>
      <c r="S326" s="186">
        <v>0</v>
      </c>
      <c r="T326" s="18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8" t="s">
        <v>226</v>
      </c>
      <c r="AT326" s="188" t="s">
        <v>269</v>
      </c>
      <c r="AU326" s="188" t="s">
        <v>86</v>
      </c>
      <c r="AY326" s="18" t="s">
        <v>189</v>
      </c>
      <c r="BE326" s="189">
        <f>IF(N326="základní",J326,0)</f>
        <v>0</v>
      </c>
      <c r="BF326" s="189">
        <f>IF(N326="snížená",J326,0)</f>
        <v>0</v>
      </c>
      <c r="BG326" s="189">
        <f>IF(N326="zákl. přenesená",J326,0)</f>
        <v>0</v>
      </c>
      <c r="BH326" s="189">
        <f>IF(N326="sníž. přenesená",J326,0)</f>
        <v>0</v>
      </c>
      <c r="BI326" s="189">
        <f>IF(N326="nulová",J326,0)</f>
        <v>0</v>
      </c>
      <c r="BJ326" s="18" t="s">
        <v>84</v>
      </c>
      <c r="BK326" s="189">
        <f>ROUND(I326*H326,2)</f>
        <v>0</v>
      </c>
      <c r="BL326" s="18" t="s">
        <v>195</v>
      </c>
      <c r="BM326" s="188" t="s">
        <v>580</v>
      </c>
    </row>
    <row r="327" spans="1:65" s="2" customFormat="1" ht="10.199999999999999">
      <c r="A327" s="35"/>
      <c r="B327" s="36"/>
      <c r="C327" s="37"/>
      <c r="D327" s="190" t="s">
        <v>197</v>
      </c>
      <c r="E327" s="37"/>
      <c r="F327" s="191" t="s">
        <v>579</v>
      </c>
      <c r="G327" s="37"/>
      <c r="H327" s="37"/>
      <c r="I327" s="192"/>
      <c r="J327" s="37"/>
      <c r="K327" s="37"/>
      <c r="L327" s="40"/>
      <c r="M327" s="193"/>
      <c r="N327" s="194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197</v>
      </c>
      <c r="AU327" s="18" t="s">
        <v>86</v>
      </c>
    </row>
    <row r="328" spans="1:65" s="2" customFormat="1" ht="21.75" customHeight="1">
      <c r="A328" s="35"/>
      <c r="B328" s="36"/>
      <c r="C328" s="176" t="s">
        <v>581</v>
      </c>
      <c r="D328" s="176" t="s">
        <v>191</v>
      </c>
      <c r="E328" s="177" t="s">
        <v>582</v>
      </c>
      <c r="F328" s="178" t="s">
        <v>583</v>
      </c>
      <c r="G328" s="179" t="s">
        <v>194</v>
      </c>
      <c r="H328" s="180">
        <v>1</v>
      </c>
      <c r="I328" s="181"/>
      <c r="J328" s="182">
        <f>ROUND(I328*H328,2)</f>
        <v>0</v>
      </c>
      <c r="K328" s="183"/>
      <c r="L328" s="40"/>
      <c r="M328" s="184" t="s">
        <v>19</v>
      </c>
      <c r="N328" s="185" t="s">
        <v>47</v>
      </c>
      <c r="O328" s="65"/>
      <c r="P328" s="186">
        <f>O328*H328</f>
        <v>0</v>
      </c>
      <c r="Q328" s="186">
        <v>1.65E-3</v>
      </c>
      <c r="R328" s="186">
        <f>Q328*H328</f>
        <v>1.65E-3</v>
      </c>
      <c r="S328" s="186">
        <v>0</v>
      </c>
      <c r="T328" s="18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8" t="s">
        <v>195</v>
      </c>
      <c r="AT328" s="188" t="s">
        <v>191</v>
      </c>
      <c r="AU328" s="188" t="s">
        <v>86</v>
      </c>
      <c r="AY328" s="18" t="s">
        <v>189</v>
      </c>
      <c r="BE328" s="189">
        <f>IF(N328="základní",J328,0)</f>
        <v>0</v>
      </c>
      <c r="BF328" s="189">
        <f>IF(N328="snížená",J328,0)</f>
        <v>0</v>
      </c>
      <c r="BG328" s="189">
        <f>IF(N328="zákl. přenesená",J328,0)</f>
        <v>0</v>
      </c>
      <c r="BH328" s="189">
        <f>IF(N328="sníž. přenesená",J328,0)</f>
        <v>0</v>
      </c>
      <c r="BI328" s="189">
        <f>IF(N328="nulová",J328,0)</f>
        <v>0</v>
      </c>
      <c r="BJ328" s="18" t="s">
        <v>84</v>
      </c>
      <c r="BK328" s="189">
        <f>ROUND(I328*H328,2)</f>
        <v>0</v>
      </c>
      <c r="BL328" s="18" t="s">
        <v>195</v>
      </c>
      <c r="BM328" s="188" t="s">
        <v>584</v>
      </c>
    </row>
    <row r="329" spans="1:65" s="2" customFormat="1" ht="28.8">
      <c r="A329" s="35"/>
      <c r="B329" s="36"/>
      <c r="C329" s="37"/>
      <c r="D329" s="190" t="s">
        <v>197</v>
      </c>
      <c r="E329" s="37"/>
      <c r="F329" s="191" t="s">
        <v>585</v>
      </c>
      <c r="G329" s="37"/>
      <c r="H329" s="37"/>
      <c r="I329" s="192"/>
      <c r="J329" s="37"/>
      <c r="K329" s="37"/>
      <c r="L329" s="40"/>
      <c r="M329" s="193"/>
      <c r="N329" s="194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197</v>
      </c>
      <c r="AU329" s="18" t="s">
        <v>86</v>
      </c>
    </row>
    <row r="330" spans="1:65" s="2" customFormat="1" ht="10.199999999999999">
      <c r="A330" s="35"/>
      <c r="B330" s="36"/>
      <c r="C330" s="37"/>
      <c r="D330" s="195" t="s">
        <v>199</v>
      </c>
      <c r="E330" s="37"/>
      <c r="F330" s="196" t="s">
        <v>586</v>
      </c>
      <c r="G330" s="37"/>
      <c r="H330" s="37"/>
      <c r="I330" s="192"/>
      <c r="J330" s="37"/>
      <c r="K330" s="37"/>
      <c r="L330" s="40"/>
      <c r="M330" s="193"/>
      <c r="N330" s="194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199</v>
      </c>
      <c r="AU330" s="18" t="s">
        <v>86</v>
      </c>
    </row>
    <row r="331" spans="1:65" s="13" customFormat="1" ht="10.199999999999999">
      <c r="B331" s="197"/>
      <c r="C331" s="198"/>
      <c r="D331" s="190" t="s">
        <v>201</v>
      </c>
      <c r="E331" s="199" t="s">
        <v>19</v>
      </c>
      <c r="F331" s="200" t="s">
        <v>84</v>
      </c>
      <c r="G331" s="198"/>
      <c r="H331" s="201">
        <v>1</v>
      </c>
      <c r="I331" s="202"/>
      <c r="J331" s="198"/>
      <c r="K331" s="198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201</v>
      </c>
      <c r="AU331" s="207" t="s">
        <v>86</v>
      </c>
      <c r="AV331" s="13" t="s">
        <v>86</v>
      </c>
      <c r="AW331" s="13" t="s">
        <v>37</v>
      </c>
      <c r="AX331" s="13" t="s">
        <v>84</v>
      </c>
      <c r="AY331" s="207" t="s">
        <v>189</v>
      </c>
    </row>
    <row r="332" spans="1:65" s="2" customFormat="1" ht="24.15" customHeight="1">
      <c r="A332" s="35"/>
      <c r="B332" s="36"/>
      <c r="C332" s="208" t="s">
        <v>587</v>
      </c>
      <c r="D332" s="208" t="s">
        <v>269</v>
      </c>
      <c r="E332" s="209" t="s">
        <v>588</v>
      </c>
      <c r="F332" s="210" t="s">
        <v>589</v>
      </c>
      <c r="G332" s="211" t="s">
        <v>194</v>
      </c>
      <c r="H332" s="212">
        <v>4</v>
      </c>
      <c r="I332" s="213"/>
      <c r="J332" s="214">
        <f>ROUND(I332*H332,2)</f>
        <v>0</v>
      </c>
      <c r="K332" s="215"/>
      <c r="L332" s="216"/>
      <c r="M332" s="217" t="s">
        <v>19</v>
      </c>
      <c r="N332" s="218" t="s">
        <v>47</v>
      </c>
      <c r="O332" s="65"/>
      <c r="P332" s="186">
        <f>O332*H332</f>
        <v>0</v>
      </c>
      <c r="Q332" s="186">
        <v>2.9999999999999997E-4</v>
      </c>
      <c r="R332" s="186">
        <f>Q332*H332</f>
        <v>1.1999999999999999E-3</v>
      </c>
      <c r="S332" s="186">
        <v>0</v>
      </c>
      <c r="T332" s="18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8" t="s">
        <v>226</v>
      </c>
      <c r="AT332" s="188" t="s">
        <v>269</v>
      </c>
      <c r="AU332" s="188" t="s">
        <v>86</v>
      </c>
      <c r="AY332" s="18" t="s">
        <v>189</v>
      </c>
      <c r="BE332" s="189">
        <f>IF(N332="základní",J332,0)</f>
        <v>0</v>
      </c>
      <c r="BF332" s="189">
        <f>IF(N332="snížená",J332,0)</f>
        <v>0</v>
      </c>
      <c r="BG332" s="189">
        <f>IF(N332="zákl. přenesená",J332,0)</f>
        <v>0</v>
      </c>
      <c r="BH332" s="189">
        <f>IF(N332="sníž. přenesená",J332,0)</f>
        <v>0</v>
      </c>
      <c r="BI332" s="189">
        <f>IF(N332="nulová",J332,0)</f>
        <v>0</v>
      </c>
      <c r="BJ332" s="18" t="s">
        <v>84</v>
      </c>
      <c r="BK332" s="189">
        <f>ROUND(I332*H332,2)</f>
        <v>0</v>
      </c>
      <c r="BL332" s="18" t="s">
        <v>195</v>
      </c>
      <c r="BM332" s="188" t="s">
        <v>590</v>
      </c>
    </row>
    <row r="333" spans="1:65" s="2" customFormat="1" ht="10.199999999999999">
      <c r="A333" s="35"/>
      <c r="B333" s="36"/>
      <c r="C333" s="37"/>
      <c r="D333" s="190" t="s">
        <v>197</v>
      </c>
      <c r="E333" s="37"/>
      <c r="F333" s="191" t="s">
        <v>589</v>
      </c>
      <c r="G333" s="37"/>
      <c r="H333" s="37"/>
      <c r="I333" s="192"/>
      <c r="J333" s="37"/>
      <c r="K333" s="37"/>
      <c r="L333" s="40"/>
      <c r="M333" s="193"/>
      <c r="N333" s="194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197</v>
      </c>
      <c r="AU333" s="18" t="s">
        <v>86</v>
      </c>
    </row>
    <row r="334" spans="1:65" s="13" customFormat="1" ht="10.199999999999999">
      <c r="B334" s="197"/>
      <c r="C334" s="198"/>
      <c r="D334" s="190" t="s">
        <v>201</v>
      </c>
      <c r="E334" s="199" t="s">
        <v>19</v>
      </c>
      <c r="F334" s="200" t="s">
        <v>195</v>
      </c>
      <c r="G334" s="198"/>
      <c r="H334" s="201">
        <v>4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201</v>
      </c>
      <c r="AU334" s="207" t="s">
        <v>86</v>
      </c>
      <c r="AV334" s="13" t="s">
        <v>86</v>
      </c>
      <c r="AW334" s="13" t="s">
        <v>37</v>
      </c>
      <c r="AX334" s="13" t="s">
        <v>84</v>
      </c>
      <c r="AY334" s="207" t="s">
        <v>189</v>
      </c>
    </row>
    <row r="335" spans="1:65" s="2" customFormat="1" ht="16.5" customHeight="1">
      <c r="A335" s="35"/>
      <c r="B335" s="36"/>
      <c r="C335" s="208" t="s">
        <v>591</v>
      </c>
      <c r="D335" s="208" t="s">
        <v>269</v>
      </c>
      <c r="E335" s="209" t="s">
        <v>592</v>
      </c>
      <c r="F335" s="210" t="s">
        <v>593</v>
      </c>
      <c r="G335" s="211" t="s">
        <v>194</v>
      </c>
      <c r="H335" s="212">
        <v>1</v>
      </c>
      <c r="I335" s="213"/>
      <c r="J335" s="214">
        <f>ROUND(I335*H335,2)</f>
        <v>0</v>
      </c>
      <c r="K335" s="215"/>
      <c r="L335" s="216"/>
      <c r="M335" s="217" t="s">
        <v>19</v>
      </c>
      <c r="N335" s="218" t="s">
        <v>47</v>
      </c>
      <c r="O335" s="65"/>
      <c r="P335" s="186">
        <f>O335*H335</f>
        <v>0</v>
      </c>
      <c r="Q335" s="186">
        <v>2.4500000000000001E-2</v>
      </c>
      <c r="R335" s="186">
        <f>Q335*H335</f>
        <v>2.4500000000000001E-2</v>
      </c>
      <c r="S335" s="186">
        <v>0</v>
      </c>
      <c r="T335" s="18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8" t="s">
        <v>226</v>
      </c>
      <c r="AT335" s="188" t="s">
        <v>269</v>
      </c>
      <c r="AU335" s="188" t="s">
        <v>86</v>
      </c>
      <c r="AY335" s="18" t="s">
        <v>189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18" t="s">
        <v>84</v>
      </c>
      <c r="BK335" s="189">
        <f>ROUND(I335*H335,2)</f>
        <v>0</v>
      </c>
      <c r="BL335" s="18" t="s">
        <v>195</v>
      </c>
      <c r="BM335" s="188" t="s">
        <v>594</v>
      </c>
    </row>
    <row r="336" spans="1:65" s="2" customFormat="1" ht="10.199999999999999">
      <c r="A336" s="35"/>
      <c r="B336" s="36"/>
      <c r="C336" s="37"/>
      <c r="D336" s="190" t="s">
        <v>197</v>
      </c>
      <c r="E336" s="37"/>
      <c r="F336" s="191" t="s">
        <v>593</v>
      </c>
      <c r="G336" s="37"/>
      <c r="H336" s="37"/>
      <c r="I336" s="192"/>
      <c r="J336" s="37"/>
      <c r="K336" s="37"/>
      <c r="L336" s="40"/>
      <c r="M336" s="193"/>
      <c r="N336" s="194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197</v>
      </c>
      <c r="AU336" s="18" t="s">
        <v>86</v>
      </c>
    </row>
    <row r="337" spans="1:65" s="13" customFormat="1" ht="10.199999999999999">
      <c r="B337" s="197"/>
      <c r="C337" s="198"/>
      <c r="D337" s="190" t="s">
        <v>201</v>
      </c>
      <c r="E337" s="199" t="s">
        <v>19</v>
      </c>
      <c r="F337" s="200" t="s">
        <v>84</v>
      </c>
      <c r="G337" s="198"/>
      <c r="H337" s="201">
        <v>1</v>
      </c>
      <c r="I337" s="202"/>
      <c r="J337" s="198"/>
      <c r="K337" s="198"/>
      <c r="L337" s="203"/>
      <c r="M337" s="204"/>
      <c r="N337" s="205"/>
      <c r="O337" s="205"/>
      <c r="P337" s="205"/>
      <c r="Q337" s="205"/>
      <c r="R337" s="205"/>
      <c r="S337" s="205"/>
      <c r="T337" s="206"/>
      <c r="AT337" s="207" t="s">
        <v>201</v>
      </c>
      <c r="AU337" s="207" t="s">
        <v>86</v>
      </c>
      <c r="AV337" s="13" t="s">
        <v>86</v>
      </c>
      <c r="AW337" s="13" t="s">
        <v>37</v>
      </c>
      <c r="AX337" s="13" t="s">
        <v>84</v>
      </c>
      <c r="AY337" s="207" t="s">
        <v>189</v>
      </c>
    </row>
    <row r="338" spans="1:65" s="2" customFormat="1" ht="24.15" customHeight="1">
      <c r="A338" s="35"/>
      <c r="B338" s="36"/>
      <c r="C338" s="176" t="s">
        <v>595</v>
      </c>
      <c r="D338" s="176" t="s">
        <v>191</v>
      </c>
      <c r="E338" s="177" t="s">
        <v>596</v>
      </c>
      <c r="F338" s="178" t="s">
        <v>597</v>
      </c>
      <c r="G338" s="179" t="s">
        <v>194</v>
      </c>
      <c r="H338" s="180">
        <v>1</v>
      </c>
      <c r="I338" s="181"/>
      <c r="J338" s="182">
        <f>ROUND(I338*H338,2)</f>
        <v>0</v>
      </c>
      <c r="K338" s="183"/>
      <c r="L338" s="40"/>
      <c r="M338" s="184" t="s">
        <v>19</v>
      </c>
      <c r="N338" s="185" t="s">
        <v>47</v>
      </c>
      <c r="O338" s="65"/>
      <c r="P338" s="186">
        <f>O338*H338</f>
        <v>0</v>
      </c>
      <c r="Q338" s="186">
        <v>0</v>
      </c>
      <c r="R338" s="186">
        <f>Q338*H338</f>
        <v>0</v>
      </c>
      <c r="S338" s="186">
        <v>0</v>
      </c>
      <c r="T338" s="187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8" t="s">
        <v>195</v>
      </c>
      <c r="AT338" s="188" t="s">
        <v>191</v>
      </c>
      <c r="AU338" s="188" t="s">
        <v>86</v>
      </c>
      <c r="AY338" s="18" t="s">
        <v>189</v>
      </c>
      <c r="BE338" s="189">
        <f>IF(N338="základní",J338,0)</f>
        <v>0</v>
      </c>
      <c r="BF338" s="189">
        <f>IF(N338="snížená",J338,0)</f>
        <v>0</v>
      </c>
      <c r="BG338" s="189">
        <f>IF(N338="zákl. přenesená",J338,0)</f>
        <v>0</v>
      </c>
      <c r="BH338" s="189">
        <f>IF(N338="sníž. přenesená",J338,0)</f>
        <v>0</v>
      </c>
      <c r="BI338" s="189">
        <f>IF(N338="nulová",J338,0)</f>
        <v>0</v>
      </c>
      <c r="BJ338" s="18" t="s">
        <v>84</v>
      </c>
      <c r="BK338" s="189">
        <f>ROUND(I338*H338,2)</f>
        <v>0</v>
      </c>
      <c r="BL338" s="18" t="s">
        <v>195</v>
      </c>
      <c r="BM338" s="188" t="s">
        <v>598</v>
      </c>
    </row>
    <row r="339" spans="1:65" s="2" customFormat="1" ht="28.8">
      <c r="A339" s="35"/>
      <c r="B339" s="36"/>
      <c r="C339" s="37"/>
      <c r="D339" s="190" t="s">
        <v>197</v>
      </c>
      <c r="E339" s="37"/>
      <c r="F339" s="191" t="s">
        <v>599</v>
      </c>
      <c r="G339" s="37"/>
      <c r="H339" s="37"/>
      <c r="I339" s="192"/>
      <c r="J339" s="37"/>
      <c r="K339" s="37"/>
      <c r="L339" s="40"/>
      <c r="M339" s="193"/>
      <c r="N339" s="194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197</v>
      </c>
      <c r="AU339" s="18" t="s">
        <v>86</v>
      </c>
    </row>
    <row r="340" spans="1:65" s="2" customFormat="1" ht="10.199999999999999">
      <c r="A340" s="35"/>
      <c r="B340" s="36"/>
      <c r="C340" s="37"/>
      <c r="D340" s="195" t="s">
        <v>199</v>
      </c>
      <c r="E340" s="37"/>
      <c r="F340" s="196" t="s">
        <v>600</v>
      </c>
      <c r="G340" s="37"/>
      <c r="H340" s="37"/>
      <c r="I340" s="192"/>
      <c r="J340" s="37"/>
      <c r="K340" s="37"/>
      <c r="L340" s="40"/>
      <c r="M340" s="193"/>
      <c r="N340" s="194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199</v>
      </c>
      <c r="AU340" s="18" t="s">
        <v>86</v>
      </c>
    </row>
    <row r="341" spans="1:65" s="13" customFormat="1" ht="10.199999999999999">
      <c r="B341" s="197"/>
      <c r="C341" s="198"/>
      <c r="D341" s="190" t="s">
        <v>201</v>
      </c>
      <c r="E341" s="199" t="s">
        <v>19</v>
      </c>
      <c r="F341" s="200" t="s">
        <v>84</v>
      </c>
      <c r="G341" s="198"/>
      <c r="H341" s="201">
        <v>1</v>
      </c>
      <c r="I341" s="202"/>
      <c r="J341" s="198"/>
      <c r="K341" s="198"/>
      <c r="L341" s="203"/>
      <c r="M341" s="204"/>
      <c r="N341" s="205"/>
      <c r="O341" s="205"/>
      <c r="P341" s="205"/>
      <c r="Q341" s="205"/>
      <c r="R341" s="205"/>
      <c r="S341" s="205"/>
      <c r="T341" s="206"/>
      <c r="AT341" s="207" t="s">
        <v>201</v>
      </c>
      <c r="AU341" s="207" t="s">
        <v>86</v>
      </c>
      <c r="AV341" s="13" t="s">
        <v>86</v>
      </c>
      <c r="AW341" s="13" t="s">
        <v>37</v>
      </c>
      <c r="AX341" s="13" t="s">
        <v>84</v>
      </c>
      <c r="AY341" s="207" t="s">
        <v>189</v>
      </c>
    </row>
    <row r="342" spans="1:65" s="2" customFormat="1" ht="24.15" customHeight="1">
      <c r="A342" s="35"/>
      <c r="B342" s="36"/>
      <c r="C342" s="208" t="s">
        <v>601</v>
      </c>
      <c r="D342" s="208" t="s">
        <v>269</v>
      </c>
      <c r="E342" s="209" t="s">
        <v>602</v>
      </c>
      <c r="F342" s="210" t="s">
        <v>603</v>
      </c>
      <c r="G342" s="211" t="s">
        <v>194</v>
      </c>
      <c r="H342" s="212">
        <v>1</v>
      </c>
      <c r="I342" s="213"/>
      <c r="J342" s="214">
        <f>ROUND(I342*H342,2)</f>
        <v>0</v>
      </c>
      <c r="K342" s="215"/>
      <c r="L342" s="216"/>
      <c r="M342" s="217" t="s">
        <v>19</v>
      </c>
      <c r="N342" s="218" t="s">
        <v>47</v>
      </c>
      <c r="O342" s="65"/>
      <c r="P342" s="186">
        <f>O342*H342</f>
        <v>0</v>
      </c>
      <c r="Q342" s="186">
        <v>2.7E-2</v>
      </c>
      <c r="R342" s="186">
        <f>Q342*H342</f>
        <v>2.7E-2</v>
      </c>
      <c r="S342" s="186">
        <v>0</v>
      </c>
      <c r="T342" s="18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8" t="s">
        <v>226</v>
      </c>
      <c r="AT342" s="188" t="s">
        <v>269</v>
      </c>
      <c r="AU342" s="188" t="s">
        <v>86</v>
      </c>
      <c r="AY342" s="18" t="s">
        <v>189</v>
      </c>
      <c r="BE342" s="189">
        <f>IF(N342="základní",J342,0)</f>
        <v>0</v>
      </c>
      <c r="BF342" s="189">
        <f>IF(N342="snížená",J342,0)</f>
        <v>0</v>
      </c>
      <c r="BG342" s="189">
        <f>IF(N342="zákl. přenesená",J342,0)</f>
        <v>0</v>
      </c>
      <c r="BH342" s="189">
        <f>IF(N342="sníž. přenesená",J342,0)</f>
        <v>0</v>
      </c>
      <c r="BI342" s="189">
        <f>IF(N342="nulová",J342,0)</f>
        <v>0</v>
      </c>
      <c r="BJ342" s="18" t="s">
        <v>84</v>
      </c>
      <c r="BK342" s="189">
        <f>ROUND(I342*H342,2)</f>
        <v>0</v>
      </c>
      <c r="BL342" s="18" t="s">
        <v>195</v>
      </c>
      <c r="BM342" s="188" t="s">
        <v>604</v>
      </c>
    </row>
    <row r="343" spans="1:65" s="2" customFormat="1" ht="19.2">
      <c r="A343" s="35"/>
      <c r="B343" s="36"/>
      <c r="C343" s="37"/>
      <c r="D343" s="190" t="s">
        <v>197</v>
      </c>
      <c r="E343" s="37"/>
      <c r="F343" s="191" t="s">
        <v>603</v>
      </c>
      <c r="G343" s="37"/>
      <c r="H343" s="37"/>
      <c r="I343" s="192"/>
      <c r="J343" s="37"/>
      <c r="K343" s="37"/>
      <c r="L343" s="40"/>
      <c r="M343" s="193"/>
      <c r="N343" s="194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197</v>
      </c>
      <c r="AU343" s="18" t="s">
        <v>86</v>
      </c>
    </row>
    <row r="344" spans="1:65" s="2" customFormat="1" ht="24.15" customHeight="1">
      <c r="A344" s="35"/>
      <c r="B344" s="36"/>
      <c r="C344" s="208" t="s">
        <v>605</v>
      </c>
      <c r="D344" s="208" t="s">
        <v>269</v>
      </c>
      <c r="E344" s="209" t="s">
        <v>606</v>
      </c>
      <c r="F344" s="210" t="s">
        <v>607</v>
      </c>
      <c r="G344" s="211" t="s">
        <v>194</v>
      </c>
      <c r="H344" s="212">
        <v>2</v>
      </c>
      <c r="I344" s="213"/>
      <c r="J344" s="214">
        <f>ROUND(I344*H344,2)</f>
        <v>0</v>
      </c>
      <c r="K344" s="215"/>
      <c r="L344" s="216"/>
      <c r="M344" s="217" t="s">
        <v>19</v>
      </c>
      <c r="N344" s="218" t="s">
        <v>47</v>
      </c>
      <c r="O344" s="65"/>
      <c r="P344" s="186">
        <f>O344*H344</f>
        <v>0</v>
      </c>
      <c r="Q344" s="186">
        <v>4.0000000000000001E-3</v>
      </c>
      <c r="R344" s="186">
        <f>Q344*H344</f>
        <v>8.0000000000000002E-3</v>
      </c>
      <c r="S344" s="186">
        <v>0</v>
      </c>
      <c r="T344" s="18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8" t="s">
        <v>226</v>
      </c>
      <c r="AT344" s="188" t="s">
        <v>269</v>
      </c>
      <c r="AU344" s="188" t="s">
        <v>86</v>
      </c>
      <c r="AY344" s="18" t="s">
        <v>189</v>
      </c>
      <c r="BE344" s="189">
        <f>IF(N344="základní",J344,0)</f>
        <v>0</v>
      </c>
      <c r="BF344" s="189">
        <f>IF(N344="snížená",J344,0)</f>
        <v>0</v>
      </c>
      <c r="BG344" s="189">
        <f>IF(N344="zákl. přenesená",J344,0)</f>
        <v>0</v>
      </c>
      <c r="BH344" s="189">
        <f>IF(N344="sníž. přenesená",J344,0)</f>
        <v>0</v>
      </c>
      <c r="BI344" s="189">
        <f>IF(N344="nulová",J344,0)</f>
        <v>0</v>
      </c>
      <c r="BJ344" s="18" t="s">
        <v>84</v>
      </c>
      <c r="BK344" s="189">
        <f>ROUND(I344*H344,2)</f>
        <v>0</v>
      </c>
      <c r="BL344" s="18" t="s">
        <v>195</v>
      </c>
      <c r="BM344" s="188" t="s">
        <v>608</v>
      </c>
    </row>
    <row r="345" spans="1:65" s="2" customFormat="1" ht="10.199999999999999">
      <c r="A345" s="35"/>
      <c r="B345" s="36"/>
      <c r="C345" s="37"/>
      <c r="D345" s="190" t="s">
        <v>197</v>
      </c>
      <c r="E345" s="37"/>
      <c r="F345" s="191" t="s">
        <v>607</v>
      </c>
      <c r="G345" s="37"/>
      <c r="H345" s="37"/>
      <c r="I345" s="192"/>
      <c r="J345" s="37"/>
      <c r="K345" s="37"/>
      <c r="L345" s="40"/>
      <c r="M345" s="193"/>
      <c r="N345" s="194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197</v>
      </c>
      <c r="AU345" s="18" t="s">
        <v>86</v>
      </c>
    </row>
    <row r="346" spans="1:65" s="13" customFormat="1" ht="10.199999999999999">
      <c r="B346" s="197"/>
      <c r="C346" s="198"/>
      <c r="D346" s="190" t="s">
        <v>201</v>
      </c>
      <c r="E346" s="199" t="s">
        <v>19</v>
      </c>
      <c r="F346" s="200" t="s">
        <v>86</v>
      </c>
      <c r="G346" s="198"/>
      <c r="H346" s="201">
        <v>2</v>
      </c>
      <c r="I346" s="202"/>
      <c r="J346" s="198"/>
      <c r="K346" s="198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201</v>
      </c>
      <c r="AU346" s="207" t="s">
        <v>86</v>
      </c>
      <c r="AV346" s="13" t="s">
        <v>86</v>
      </c>
      <c r="AW346" s="13" t="s">
        <v>37</v>
      </c>
      <c r="AX346" s="13" t="s">
        <v>84</v>
      </c>
      <c r="AY346" s="207" t="s">
        <v>189</v>
      </c>
    </row>
    <row r="347" spans="1:65" s="2" customFormat="1" ht="21.75" customHeight="1">
      <c r="A347" s="35"/>
      <c r="B347" s="36"/>
      <c r="C347" s="176" t="s">
        <v>609</v>
      </c>
      <c r="D347" s="176" t="s">
        <v>191</v>
      </c>
      <c r="E347" s="177" t="s">
        <v>610</v>
      </c>
      <c r="F347" s="178" t="s">
        <v>611</v>
      </c>
      <c r="G347" s="179" t="s">
        <v>210</v>
      </c>
      <c r="H347" s="180">
        <v>1788.43</v>
      </c>
      <c r="I347" s="181"/>
      <c r="J347" s="182">
        <f>ROUND(I347*H347,2)</f>
        <v>0</v>
      </c>
      <c r="K347" s="183"/>
      <c r="L347" s="40"/>
      <c r="M347" s="184" t="s">
        <v>19</v>
      </c>
      <c r="N347" s="185" t="s">
        <v>47</v>
      </c>
      <c r="O347" s="65"/>
      <c r="P347" s="186">
        <f>O347*H347</f>
        <v>0</v>
      </c>
      <c r="Q347" s="186">
        <v>0</v>
      </c>
      <c r="R347" s="186">
        <f>Q347*H347</f>
        <v>0</v>
      </c>
      <c r="S347" s="186">
        <v>0</v>
      </c>
      <c r="T347" s="18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8" t="s">
        <v>195</v>
      </c>
      <c r="AT347" s="188" t="s">
        <v>191</v>
      </c>
      <c r="AU347" s="188" t="s">
        <v>86</v>
      </c>
      <c r="AY347" s="18" t="s">
        <v>189</v>
      </c>
      <c r="BE347" s="189">
        <f>IF(N347="základní",J347,0)</f>
        <v>0</v>
      </c>
      <c r="BF347" s="189">
        <f>IF(N347="snížená",J347,0)</f>
        <v>0</v>
      </c>
      <c r="BG347" s="189">
        <f>IF(N347="zákl. přenesená",J347,0)</f>
        <v>0</v>
      </c>
      <c r="BH347" s="189">
        <f>IF(N347="sníž. přenesená",J347,0)</f>
        <v>0</v>
      </c>
      <c r="BI347" s="189">
        <f>IF(N347="nulová",J347,0)</f>
        <v>0</v>
      </c>
      <c r="BJ347" s="18" t="s">
        <v>84</v>
      </c>
      <c r="BK347" s="189">
        <f>ROUND(I347*H347,2)</f>
        <v>0</v>
      </c>
      <c r="BL347" s="18" t="s">
        <v>195</v>
      </c>
      <c r="BM347" s="188" t="s">
        <v>612</v>
      </c>
    </row>
    <row r="348" spans="1:65" s="2" customFormat="1" ht="10.199999999999999">
      <c r="A348" s="35"/>
      <c r="B348" s="36"/>
      <c r="C348" s="37"/>
      <c r="D348" s="190" t="s">
        <v>197</v>
      </c>
      <c r="E348" s="37"/>
      <c r="F348" s="191" t="s">
        <v>613</v>
      </c>
      <c r="G348" s="37"/>
      <c r="H348" s="37"/>
      <c r="I348" s="192"/>
      <c r="J348" s="37"/>
      <c r="K348" s="37"/>
      <c r="L348" s="40"/>
      <c r="M348" s="193"/>
      <c r="N348" s="194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197</v>
      </c>
      <c r="AU348" s="18" t="s">
        <v>86</v>
      </c>
    </row>
    <row r="349" spans="1:65" s="2" customFormat="1" ht="10.199999999999999">
      <c r="A349" s="35"/>
      <c r="B349" s="36"/>
      <c r="C349" s="37"/>
      <c r="D349" s="195" t="s">
        <v>199</v>
      </c>
      <c r="E349" s="37"/>
      <c r="F349" s="196" t="s">
        <v>614</v>
      </c>
      <c r="G349" s="37"/>
      <c r="H349" s="37"/>
      <c r="I349" s="192"/>
      <c r="J349" s="37"/>
      <c r="K349" s="37"/>
      <c r="L349" s="40"/>
      <c r="M349" s="193"/>
      <c r="N349" s="194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199</v>
      </c>
      <c r="AU349" s="18" t="s">
        <v>86</v>
      </c>
    </row>
    <row r="350" spans="1:65" s="13" customFormat="1" ht="10.199999999999999">
      <c r="B350" s="197"/>
      <c r="C350" s="198"/>
      <c r="D350" s="190" t="s">
        <v>201</v>
      </c>
      <c r="E350" s="199" t="s">
        <v>19</v>
      </c>
      <c r="F350" s="200" t="s">
        <v>138</v>
      </c>
      <c r="G350" s="198"/>
      <c r="H350" s="201">
        <v>1788.43</v>
      </c>
      <c r="I350" s="202"/>
      <c r="J350" s="198"/>
      <c r="K350" s="198"/>
      <c r="L350" s="203"/>
      <c r="M350" s="204"/>
      <c r="N350" s="205"/>
      <c r="O350" s="205"/>
      <c r="P350" s="205"/>
      <c r="Q350" s="205"/>
      <c r="R350" s="205"/>
      <c r="S350" s="205"/>
      <c r="T350" s="206"/>
      <c r="AT350" s="207" t="s">
        <v>201</v>
      </c>
      <c r="AU350" s="207" t="s">
        <v>86</v>
      </c>
      <c r="AV350" s="13" t="s">
        <v>86</v>
      </c>
      <c r="AW350" s="13" t="s">
        <v>37</v>
      </c>
      <c r="AX350" s="13" t="s">
        <v>84</v>
      </c>
      <c r="AY350" s="207" t="s">
        <v>189</v>
      </c>
    </row>
    <row r="351" spans="1:65" s="2" customFormat="1" ht="24.15" customHeight="1">
      <c r="A351" s="35"/>
      <c r="B351" s="36"/>
      <c r="C351" s="176" t="s">
        <v>615</v>
      </c>
      <c r="D351" s="176" t="s">
        <v>191</v>
      </c>
      <c r="E351" s="177" t="s">
        <v>616</v>
      </c>
      <c r="F351" s="178" t="s">
        <v>617</v>
      </c>
      <c r="G351" s="179" t="s">
        <v>210</v>
      </c>
      <c r="H351" s="180">
        <v>1788.43</v>
      </c>
      <c r="I351" s="181"/>
      <c r="J351" s="182">
        <f>ROUND(I351*H351,2)</f>
        <v>0</v>
      </c>
      <c r="K351" s="183"/>
      <c r="L351" s="40"/>
      <c r="M351" s="184" t="s">
        <v>19</v>
      </c>
      <c r="N351" s="185" t="s">
        <v>47</v>
      </c>
      <c r="O351" s="65"/>
      <c r="P351" s="186">
        <f>O351*H351</f>
        <v>0</v>
      </c>
      <c r="Q351" s="186">
        <v>0</v>
      </c>
      <c r="R351" s="186">
        <f>Q351*H351</f>
        <v>0</v>
      </c>
      <c r="S351" s="186">
        <v>0</v>
      </c>
      <c r="T351" s="18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8" t="s">
        <v>195</v>
      </c>
      <c r="AT351" s="188" t="s">
        <v>191</v>
      </c>
      <c r="AU351" s="188" t="s">
        <v>86</v>
      </c>
      <c r="AY351" s="18" t="s">
        <v>189</v>
      </c>
      <c r="BE351" s="189">
        <f>IF(N351="základní",J351,0)</f>
        <v>0</v>
      </c>
      <c r="BF351" s="189">
        <f>IF(N351="snížená",J351,0)</f>
        <v>0</v>
      </c>
      <c r="BG351" s="189">
        <f>IF(N351="zákl. přenesená",J351,0)</f>
        <v>0</v>
      </c>
      <c r="BH351" s="189">
        <f>IF(N351="sníž. přenesená",J351,0)</f>
        <v>0</v>
      </c>
      <c r="BI351" s="189">
        <f>IF(N351="nulová",J351,0)</f>
        <v>0</v>
      </c>
      <c r="BJ351" s="18" t="s">
        <v>84</v>
      </c>
      <c r="BK351" s="189">
        <f>ROUND(I351*H351,2)</f>
        <v>0</v>
      </c>
      <c r="BL351" s="18" t="s">
        <v>195</v>
      </c>
      <c r="BM351" s="188" t="s">
        <v>618</v>
      </c>
    </row>
    <row r="352" spans="1:65" s="2" customFormat="1" ht="10.199999999999999">
      <c r="A352" s="35"/>
      <c r="B352" s="36"/>
      <c r="C352" s="37"/>
      <c r="D352" s="190" t="s">
        <v>197</v>
      </c>
      <c r="E352" s="37"/>
      <c r="F352" s="191" t="s">
        <v>617</v>
      </c>
      <c r="G352" s="37"/>
      <c r="H352" s="37"/>
      <c r="I352" s="192"/>
      <c r="J352" s="37"/>
      <c r="K352" s="37"/>
      <c r="L352" s="40"/>
      <c r="M352" s="193"/>
      <c r="N352" s="194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197</v>
      </c>
      <c r="AU352" s="18" t="s">
        <v>86</v>
      </c>
    </row>
    <row r="353" spans="1:65" s="2" customFormat="1" ht="10.199999999999999">
      <c r="A353" s="35"/>
      <c r="B353" s="36"/>
      <c r="C353" s="37"/>
      <c r="D353" s="195" t="s">
        <v>199</v>
      </c>
      <c r="E353" s="37"/>
      <c r="F353" s="196" t="s">
        <v>619</v>
      </c>
      <c r="G353" s="37"/>
      <c r="H353" s="37"/>
      <c r="I353" s="192"/>
      <c r="J353" s="37"/>
      <c r="K353" s="37"/>
      <c r="L353" s="40"/>
      <c r="M353" s="193"/>
      <c r="N353" s="194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199</v>
      </c>
      <c r="AU353" s="18" t="s">
        <v>86</v>
      </c>
    </row>
    <row r="354" spans="1:65" s="13" customFormat="1" ht="10.199999999999999">
      <c r="B354" s="197"/>
      <c r="C354" s="198"/>
      <c r="D354" s="190" t="s">
        <v>201</v>
      </c>
      <c r="E354" s="199" t="s">
        <v>19</v>
      </c>
      <c r="F354" s="200" t="s">
        <v>138</v>
      </c>
      <c r="G354" s="198"/>
      <c r="H354" s="201">
        <v>1788.43</v>
      </c>
      <c r="I354" s="202"/>
      <c r="J354" s="198"/>
      <c r="K354" s="198"/>
      <c r="L354" s="203"/>
      <c r="M354" s="204"/>
      <c r="N354" s="205"/>
      <c r="O354" s="205"/>
      <c r="P354" s="205"/>
      <c r="Q354" s="205"/>
      <c r="R354" s="205"/>
      <c r="S354" s="205"/>
      <c r="T354" s="206"/>
      <c r="AT354" s="207" t="s">
        <v>201</v>
      </c>
      <c r="AU354" s="207" t="s">
        <v>86</v>
      </c>
      <c r="AV354" s="13" t="s">
        <v>86</v>
      </c>
      <c r="AW354" s="13" t="s">
        <v>37</v>
      </c>
      <c r="AX354" s="13" t="s">
        <v>84</v>
      </c>
      <c r="AY354" s="207" t="s">
        <v>189</v>
      </c>
    </row>
    <row r="355" spans="1:65" s="2" customFormat="1" ht="24.15" customHeight="1">
      <c r="A355" s="35"/>
      <c r="B355" s="36"/>
      <c r="C355" s="176" t="s">
        <v>620</v>
      </c>
      <c r="D355" s="176" t="s">
        <v>191</v>
      </c>
      <c r="E355" s="177" t="s">
        <v>621</v>
      </c>
      <c r="F355" s="178" t="s">
        <v>622</v>
      </c>
      <c r="G355" s="179" t="s">
        <v>194</v>
      </c>
      <c r="H355" s="180">
        <v>8</v>
      </c>
      <c r="I355" s="181"/>
      <c r="J355" s="182">
        <f>ROUND(I355*H355,2)</f>
        <v>0</v>
      </c>
      <c r="K355" s="183"/>
      <c r="L355" s="40"/>
      <c r="M355" s="184" t="s">
        <v>19</v>
      </c>
      <c r="N355" s="185" t="s">
        <v>47</v>
      </c>
      <c r="O355" s="65"/>
      <c r="P355" s="186">
        <f>O355*H355</f>
        <v>0</v>
      </c>
      <c r="Q355" s="186">
        <v>0.45937</v>
      </c>
      <c r="R355" s="186">
        <f>Q355*H355</f>
        <v>3.67496</v>
      </c>
      <c r="S355" s="186">
        <v>0</v>
      </c>
      <c r="T355" s="187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8" t="s">
        <v>195</v>
      </c>
      <c r="AT355" s="188" t="s">
        <v>191</v>
      </c>
      <c r="AU355" s="188" t="s">
        <v>86</v>
      </c>
      <c r="AY355" s="18" t="s">
        <v>189</v>
      </c>
      <c r="BE355" s="189">
        <f>IF(N355="základní",J355,0)</f>
        <v>0</v>
      </c>
      <c r="BF355" s="189">
        <f>IF(N355="snížená",J355,0)</f>
        <v>0</v>
      </c>
      <c r="BG355" s="189">
        <f>IF(N355="zákl. přenesená",J355,0)</f>
        <v>0</v>
      </c>
      <c r="BH355" s="189">
        <f>IF(N355="sníž. přenesená",J355,0)</f>
        <v>0</v>
      </c>
      <c r="BI355" s="189">
        <f>IF(N355="nulová",J355,0)</f>
        <v>0</v>
      </c>
      <c r="BJ355" s="18" t="s">
        <v>84</v>
      </c>
      <c r="BK355" s="189">
        <f>ROUND(I355*H355,2)</f>
        <v>0</v>
      </c>
      <c r="BL355" s="18" t="s">
        <v>195</v>
      </c>
      <c r="BM355" s="188" t="s">
        <v>623</v>
      </c>
    </row>
    <row r="356" spans="1:65" s="2" customFormat="1" ht="19.2">
      <c r="A356" s="35"/>
      <c r="B356" s="36"/>
      <c r="C356" s="37"/>
      <c r="D356" s="190" t="s">
        <v>197</v>
      </c>
      <c r="E356" s="37"/>
      <c r="F356" s="191" t="s">
        <v>624</v>
      </c>
      <c r="G356" s="37"/>
      <c r="H356" s="37"/>
      <c r="I356" s="192"/>
      <c r="J356" s="37"/>
      <c r="K356" s="37"/>
      <c r="L356" s="40"/>
      <c r="M356" s="193"/>
      <c r="N356" s="194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197</v>
      </c>
      <c r="AU356" s="18" t="s">
        <v>86</v>
      </c>
    </row>
    <row r="357" spans="1:65" s="2" customFormat="1" ht="10.199999999999999">
      <c r="A357" s="35"/>
      <c r="B357" s="36"/>
      <c r="C357" s="37"/>
      <c r="D357" s="195" t="s">
        <v>199</v>
      </c>
      <c r="E357" s="37"/>
      <c r="F357" s="196" t="s">
        <v>625</v>
      </c>
      <c r="G357" s="37"/>
      <c r="H357" s="37"/>
      <c r="I357" s="192"/>
      <c r="J357" s="37"/>
      <c r="K357" s="37"/>
      <c r="L357" s="40"/>
      <c r="M357" s="193"/>
      <c r="N357" s="194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199</v>
      </c>
      <c r="AU357" s="18" t="s">
        <v>86</v>
      </c>
    </row>
    <row r="358" spans="1:65" s="13" customFormat="1" ht="10.199999999999999">
      <c r="B358" s="197"/>
      <c r="C358" s="198"/>
      <c r="D358" s="190" t="s">
        <v>201</v>
      </c>
      <c r="E358" s="199" t="s">
        <v>19</v>
      </c>
      <c r="F358" s="200" t="s">
        <v>626</v>
      </c>
      <c r="G358" s="198"/>
      <c r="H358" s="201">
        <v>8</v>
      </c>
      <c r="I358" s="202"/>
      <c r="J358" s="198"/>
      <c r="K358" s="198"/>
      <c r="L358" s="203"/>
      <c r="M358" s="204"/>
      <c r="N358" s="205"/>
      <c r="O358" s="205"/>
      <c r="P358" s="205"/>
      <c r="Q358" s="205"/>
      <c r="R358" s="205"/>
      <c r="S358" s="205"/>
      <c r="T358" s="206"/>
      <c r="AT358" s="207" t="s">
        <v>201</v>
      </c>
      <c r="AU358" s="207" t="s">
        <v>86</v>
      </c>
      <c r="AV358" s="13" t="s">
        <v>86</v>
      </c>
      <c r="AW358" s="13" t="s">
        <v>37</v>
      </c>
      <c r="AX358" s="13" t="s">
        <v>84</v>
      </c>
      <c r="AY358" s="207" t="s">
        <v>189</v>
      </c>
    </row>
    <row r="359" spans="1:65" s="2" customFormat="1" ht="16.5" customHeight="1">
      <c r="A359" s="35"/>
      <c r="B359" s="36"/>
      <c r="C359" s="176" t="s">
        <v>627</v>
      </c>
      <c r="D359" s="176" t="s">
        <v>191</v>
      </c>
      <c r="E359" s="177" t="s">
        <v>628</v>
      </c>
      <c r="F359" s="178" t="s">
        <v>629</v>
      </c>
      <c r="G359" s="179" t="s">
        <v>194</v>
      </c>
      <c r="H359" s="180">
        <v>4</v>
      </c>
      <c r="I359" s="181"/>
      <c r="J359" s="182">
        <f>ROUND(I359*H359,2)</f>
        <v>0</v>
      </c>
      <c r="K359" s="183"/>
      <c r="L359" s="40"/>
      <c r="M359" s="184" t="s">
        <v>19</v>
      </c>
      <c r="N359" s="185" t="s">
        <v>47</v>
      </c>
      <c r="O359" s="65"/>
      <c r="P359" s="186">
        <f>O359*H359</f>
        <v>0</v>
      </c>
      <c r="Q359" s="186">
        <v>0.12303</v>
      </c>
      <c r="R359" s="186">
        <f>Q359*H359</f>
        <v>0.49212</v>
      </c>
      <c r="S359" s="186">
        <v>0</v>
      </c>
      <c r="T359" s="18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8" t="s">
        <v>195</v>
      </c>
      <c r="AT359" s="188" t="s">
        <v>191</v>
      </c>
      <c r="AU359" s="188" t="s">
        <v>86</v>
      </c>
      <c r="AY359" s="18" t="s">
        <v>189</v>
      </c>
      <c r="BE359" s="189">
        <f>IF(N359="základní",J359,0)</f>
        <v>0</v>
      </c>
      <c r="BF359" s="189">
        <f>IF(N359="snížená",J359,0)</f>
        <v>0</v>
      </c>
      <c r="BG359" s="189">
        <f>IF(N359="zákl. přenesená",J359,0)</f>
        <v>0</v>
      </c>
      <c r="BH359" s="189">
        <f>IF(N359="sníž. přenesená",J359,0)</f>
        <v>0</v>
      </c>
      <c r="BI359" s="189">
        <f>IF(N359="nulová",J359,0)</f>
        <v>0</v>
      </c>
      <c r="BJ359" s="18" t="s">
        <v>84</v>
      </c>
      <c r="BK359" s="189">
        <f>ROUND(I359*H359,2)</f>
        <v>0</v>
      </c>
      <c r="BL359" s="18" t="s">
        <v>195</v>
      </c>
      <c r="BM359" s="188" t="s">
        <v>630</v>
      </c>
    </row>
    <row r="360" spans="1:65" s="2" customFormat="1" ht="10.199999999999999">
      <c r="A360" s="35"/>
      <c r="B360" s="36"/>
      <c r="C360" s="37"/>
      <c r="D360" s="190" t="s">
        <v>197</v>
      </c>
      <c r="E360" s="37"/>
      <c r="F360" s="191" t="s">
        <v>629</v>
      </c>
      <c r="G360" s="37"/>
      <c r="H360" s="37"/>
      <c r="I360" s="192"/>
      <c r="J360" s="37"/>
      <c r="K360" s="37"/>
      <c r="L360" s="40"/>
      <c r="M360" s="193"/>
      <c r="N360" s="194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197</v>
      </c>
      <c r="AU360" s="18" t="s">
        <v>86</v>
      </c>
    </row>
    <row r="361" spans="1:65" s="2" customFormat="1" ht="10.199999999999999">
      <c r="A361" s="35"/>
      <c r="B361" s="36"/>
      <c r="C361" s="37"/>
      <c r="D361" s="195" t="s">
        <v>199</v>
      </c>
      <c r="E361" s="37"/>
      <c r="F361" s="196" t="s">
        <v>631</v>
      </c>
      <c r="G361" s="37"/>
      <c r="H361" s="37"/>
      <c r="I361" s="192"/>
      <c r="J361" s="37"/>
      <c r="K361" s="37"/>
      <c r="L361" s="40"/>
      <c r="M361" s="193"/>
      <c r="N361" s="194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199</v>
      </c>
      <c r="AU361" s="18" t="s">
        <v>86</v>
      </c>
    </row>
    <row r="362" spans="1:65" s="13" customFormat="1" ht="10.199999999999999">
      <c r="B362" s="197"/>
      <c r="C362" s="198"/>
      <c r="D362" s="190" t="s">
        <v>201</v>
      </c>
      <c r="E362" s="199" t="s">
        <v>19</v>
      </c>
      <c r="F362" s="200" t="s">
        <v>195</v>
      </c>
      <c r="G362" s="198"/>
      <c r="H362" s="201">
        <v>4</v>
      </c>
      <c r="I362" s="202"/>
      <c r="J362" s="198"/>
      <c r="K362" s="198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201</v>
      </c>
      <c r="AU362" s="207" t="s">
        <v>86</v>
      </c>
      <c r="AV362" s="13" t="s">
        <v>86</v>
      </c>
      <c r="AW362" s="13" t="s">
        <v>37</v>
      </c>
      <c r="AX362" s="13" t="s">
        <v>84</v>
      </c>
      <c r="AY362" s="207" t="s">
        <v>189</v>
      </c>
    </row>
    <row r="363" spans="1:65" s="2" customFormat="1" ht="24.15" customHeight="1">
      <c r="A363" s="35"/>
      <c r="B363" s="36"/>
      <c r="C363" s="208" t="s">
        <v>632</v>
      </c>
      <c r="D363" s="208" t="s">
        <v>269</v>
      </c>
      <c r="E363" s="209" t="s">
        <v>633</v>
      </c>
      <c r="F363" s="210" t="s">
        <v>634</v>
      </c>
      <c r="G363" s="211" t="s">
        <v>194</v>
      </c>
      <c r="H363" s="212">
        <v>4</v>
      </c>
      <c r="I363" s="213"/>
      <c r="J363" s="214">
        <f>ROUND(I363*H363,2)</f>
        <v>0</v>
      </c>
      <c r="K363" s="215"/>
      <c r="L363" s="216"/>
      <c r="M363" s="217" t="s">
        <v>19</v>
      </c>
      <c r="N363" s="218" t="s">
        <v>47</v>
      </c>
      <c r="O363" s="65"/>
      <c r="P363" s="186">
        <f>O363*H363</f>
        <v>0</v>
      </c>
      <c r="Q363" s="186">
        <v>1.3299999999999999E-2</v>
      </c>
      <c r="R363" s="186">
        <f>Q363*H363</f>
        <v>5.3199999999999997E-2</v>
      </c>
      <c r="S363" s="186">
        <v>0</v>
      </c>
      <c r="T363" s="18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8" t="s">
        <v>226</v>
      </c>
      <c r="AT363" s="188" t="s">
        <v>269</v>
      </c>
      <c r="AU363" s="188" t="s">
        <v>86</v>
      </c>
      <c r="AY363" s="18" t="s">
        <v>189</v>
      </c>
      <c r="BE363" s="189">
        <f>IF(N363="základní",J363,0)</f>
        <v>0</v>
      </c>
      <c r="BF363" s="189">
        <f>IF(N363="snížená",J363,0)</f>
        <v>0</v>
      </c>
      <c r="BG363" s="189">
        <f>IF(N363="zákl. přenesená",J363,0)</f>
        <v>0</v>
      </c>
      <c r="BH363" s="189">
        <f>IF(N363="sníž. přenesená",J363,0)</f>
        <v>0</v>
      </c>
      <c r="BI363" s="189">
        <f>IF(N363="nulová",J363,0)</f>
        <v>0</v>
      </c>
      <c r="BJ363" s="18" t="s">
        <v>84</v>
      </c>
      <c r="BK363" s="189">
        <f>ROUND(I363*H363,2)</f>
        <v>0</v>
      </c>
      <c r="BL363" s="18" t="s">
        <v>195</v>
      </c>
      <c r="BM363" s="188" t="s">
        <v>635</v>
      </c>
    </row>
    <row r="364" spans="1:65" s="2" customFormat="1" ht="19.2">
      <c r="A364" s="35"/>
      <c r="B364" s="36"/>
      <c r="C364" s="37"/>
      <c r="D364" s="190" t="s">
        <v>197</v>
      </c>
      <c r="E364" s="37"/>
      <c r="F364" s="191" t="s">
        <v>634</v>
      </c>
      <c r="G364" s="37"/>
      <c r="H364" s="37"/>
      <c r="I364" s="192"/>
      <c r="J364" s="37"/>
      <c r="K364" s="37"/>
      <c r="L364" s="40"/>
      <c r="M364" s="193"/>
      <c r="N364" s="194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197</v>
      </c>
      <c r="AU364" s="18" t="s">
        <v>86</v>
      </c>
    </row>
    <row r="365" spans="1:65" s="2" customFormat="1" ht="16.5" customHeight="1">
      <c r="A365" s="35"/>
      <c r="B365" s="36"/>
      <c r="C365" s="176" t="s">
        <v>636</v>
      </c>
      <c r="D365" s="176" t="s">
        <v>191</v>
      </c>
      <c r="E365" s="177" t="s">
        <v>637</v>
      </c>
      <c r="F365" s="178" t="s">
        <v>638</v>
      </c>
      <c r="G365" s="179" t="s">
        <v>194</v>
      </c>
      <c r="H365" s="180">
        <v>4</v>
      </c>
      <c r="I365" s="181"/>
      <c r="J365" s="182">
        <f>ROUND(I365*H365,2)</f>
        <v>0</v>
      </c>
      <c r="K365" s="183"/>
      <c r="L365" s="40"/>
      <c r="M365" s="184" t="s">
        <v>19</v>
      </c>
      <c r="N365" s="185" t="s">
        <v>47</v>
      </c>
      <c r="O365" s="65"/>
      <c r="P365" s="186">
        <f>O365*H365</f>
        <v>0</v>
      </c>
      <c r="Q365" s="186">
        <v>0.32906000000000002</v>
      </c>
      <c r="R365" s="186">
        <f>Q365*H365</f>
        <v>1.3162400000000001</v>
      </c>
      <c r="S365" s="186">
        <v>0</v>
      </c>
      <c r="T365" s="18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8" t="s">
        <v>195</v>
      </c>
      <c r="AT365" s="188" t="s">
        <v>191</v>
      </c>
      <c r="AU365" s="188" t="s">
        <v>86</v>
      </c>
      <c r="AY365" s="18" t="s">
        <v>189</v>
      </c>
      <c r="BE365" s="189">
        <f>IF(N365="základní",J365,0)</f>
        <v>0</v>
      </c>
      <c r="BF365" s="189">
        <f>IF(N365="snížená",J365,0)</f>
        <v>0</v>
      </c>
      <c r="BG365" s="189">
        <f>IF(N365="zákl. přenesená",J365,0)</f>
        <v>0</v>
      </c>
      <c r="BH365" s="189">
        <f>IF(N365="sníž. přenesená",J365,0)</f>
        <v>0</v>
      </c>
      <c r="BI365" s="189">
        <f>IF(N365="nulová",J365,0)</f>
        <v>0</v>
      </c>
      <c r="BJ365" s="18" t="s">
        <v>84</v>
      </c>
      <c r="BK365" s="189">
        <f>ROUND(I365*H365,2)</f>
        <v>0</v>
      </c>
      <c r="BL365" s="18" t="s">
        <v>195</v>
      </c>
      <c r="BM365" s="188" t="s">
        <v>639</v>
      </c>
    </row>
    <row r="366" spans="1:65" s="2" customFormat="1" ht="10.199999999999999">
      <c r="A366" s="35"/>
      <c r="B366" s="36"/>
      <c r="C366" s="37"/>
      <c r="D366" s="190" t="s">
        <v>197</v>
      </c>
      <c r="E366" s="37"/>
      <c r="F366" s="191" t="s">
        <v>638</v>
      </c>
      <c r="G366" s="37"/>
      <c r="H366" s="37"/>
      <c r="I366" s="192"/>
      <c r="J366" s="37"/>
      <c r="K366" s="37"/>
      <c r="L366" s="40"/>
      <c r="M366" s="193"/>
      <c r="N366" s="194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197</v>
      </c>
      <c r="AU366" s="18" t="s">
        <v>86</v>
      </c>
    </row>
    <row r="367" spans="1:65" s="2" customFormat="1" ht="10.199999999999999">
      <c r="A367" s="35"/>
      <c r="B367" s="36"/>
      <c r="C367" s="37"/>
      <c r="D367" s="195" t="s">
        <v>199</v>
      </c>
      <c r="E367" s="37"/>
      <c r="F367" s="196" t="s">
        <v>640</v>
      </c>
      <c r="G367" s="37"/>
      <c r="H367" s="37"/>
      <c r="I367" s="192"/>
      <c r="J367" s="37"/>
      <c r="K367" s="37"/>
      <c r="L367" s="40"/>
      <c r="M367" s="193"/>
      <c r="N367" s="194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199</v>
      </c>
      <c r="AU367" s="18" t="s">
        <v>86</v>
      </c>
    </row>
    <row r="368" spans="1:65" s="13" customFormat="1" ht="10.199999999999999">
      <c r="B368" s="197"/>
      <c r="C368" s="198"/>
      <c r="D368" s="190" t="s">
        <v>201</v>
      </c>
      <c r="E368" s="199" t="s">
        <v>19</v>
      </c>
      <c r="F368" s="200" t="s">
        <v>195</v>
      </c>
      <c r="G368" s="198"/>
      <c r="H368" s="201">
        <v>4</v>
      </c>
      <c r="I368" s="202"/>
      <c r="J368" s="198"/>
      <c r="K368" s="198"/>
      <c r="L368" s="203"/>
      <c r="M368" s="204"/>
      <c r="N368" s="205"/>
      <c r="O368" s="205"/>
      <c r="P368" s="205"/>
      <c r="Q368" s="205"/>
      <c r="R368" s="205"/>
      <c r="S368" s="205"/>
      <c r="T368" s="206"/>
      <c r="AT368" s="207" t="s">
        <v>201</v>
      </c>
      <c r="AU368" s="207" t="s">
        <v>86</v>
      </c>
      <c r="AV368" s="13" t="s">
        <v>86</v>
      </c>
      <c r="AW368" s="13" t="s">
        <v>37</v>
      </c>
      <c r="AX368" s="13" t="s">
        <v>84</v>
      </c>
      <c r="AY368" s="207" t="s">
        <v>189</v>
      </c>
    </row>
    <row r="369" spans="1:65" s="2" customFormat="1" ht="16.5" customHeight="1">
      <c r="A369" s="35"/>
      <c r="B369" s="36"/>
      <c r="C369" s="208" t="s">
        <v>641</v>
      </c>
      <c r="D369" s="208" t="s">
        <v>269</v>
      </c>
      <c r="E369" s="209" t="s">
        <v>642</v>
      </c>
      <c r="F369" s="210" t="s">
        <v>643</v>
      </c>
      <c r="G369" s="211" t="s">
        <v>194</v>
      </c>
      <c r="H369" s="212">
        <v>4</v>
      </c>
      <c r="I369" s="213"/>
      <c r="J369" s="214">
        <f>ROUND(I369*H369,2)</f>
        <v>0</v>
      </c>
      <c r="K369" s="215"/>
      <c r="L369" s="216"/>
      <c r="M369" s="217" t="s">
        <v>19</v>
      </c>
      <c r="N369" s="218" t="s">
        <v>47</v>
      </c>
      <c r="O369" s="65"/>
      <c r="P369" s="186">
        <f>O369*H369</f>
        <v>0</v>
      </c>
      <c r="Q369" s="186">
        <v>2.9499999999999998E-2</v>
      </c>
      <c r="R369" s="186">
        <f>Q369*H369</f>
        <v>0.11799999999999999</v>
      </c>
      <c r="S369" s="186">
        <v>0</v>
      </c>
      <c r="T369" s="18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8" t="s">
        <v>226</v>
      </c>
      <c r="AT369" s="188" t="s">
        <v>269</v>
      </c>
      <c r="AU369" s="188" t="s">
        <v>86</v>
      </c>
      <c r="AY369" s="18" t="s">
        <v>189</v>
      </c>
      <c r="BE369" s="189">
        <f>IF(N369="základní",J369,0)</f>
        <v>0</v>
      </c>
      <c r="BF369" s="189">
        <f>IF(N369="snížená",J369,0)</f>
        <v>0</v>
      </c>
      <c r="BG369" s="189">
        <f>IF(N369="zákl. přenesená",J369,0)</f>
        <v>0</v>
      </c>
      <c r="BH369" s="189">
        <f>IF(N369="sníž. přenesená",J369,0)</f>
        <v>0</v>
      </c>
      <c r="BI369" s="189">
        <f>IF(N369="nulová",J369,0)</f>
        <v>0</v>
      </c>
      <c r="BJ369" s="18" t="s">
        <v>84</v>
      </c>
      <c r="BK369" s="189">
        <f>ROUND(I369*H369,2)</f>
        <v>0</v>
      </c>
      <c r="BL369" s="18" t="s">
        <v>195</v>
      </c>
      <c r="BM369" s="188" t="s">
        <v>644</v>
      </c>
    </row>
    <row r="370" spans="1:65" s="2" customFormat="1" ht="10.199999999999999">
      <c r="A370" s="35"/>
      <c r="B370" s="36"/>
      <c r="C370" s="37"/>
      <c r="D370" s="190" t="s">
        <v>197</v>
      </c>
      <c r="E370" s="37"/>
      <c r="F370" s="191" t="s">
        <v>643</v>
      </c>
      <c r="G370" s="37"/>
      <c r="H370" s="37"/>
      <c r="I370" s="192"/>
      <c r="J370" s="37"/>
      <c r="K370" s="37"/>
      <c r="L370" s="40"/>
      <c r="M370" s="193"/>
      <c r="N370" s="194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197</v>
      </c>
      <c r="AU370" s="18" t="s">
        <v>86</v>
      </c>
    </row>
    <row r="371" spans="1:65" s="2" customFormat="1" ht="24.15" customHeight="1">
      <c r="A371" s="35"/>
      <c r="B371" s="36"/>
      <c r="C371" s="176" t="s">
        <v>645</v>
      </c>
      <c r="D371" s="176" t="s">
        <v>191</v>
      </c>
      <c r="E371" s="177" t="s">
        <v>646</v>
      </c>
      <c r="F371" s="178" t="s">
        <v>647</v>
      </c>
      <c r="G371" s="179" t="s">
        <v>194</v>
      </c>
      <c r="H371" s="180">
        <v>6</v>
      </c>
      <c r="I371" s="181"/>
      <c r="J371" s="182">
        <f>ROUND(I371*H371,2)</f>
        <v>0</v>
      </c>
      <c r="K371" s="183"/>
      <c r="L371" s="40"/>
      <c r="M371" s="184" t="s">
        <v>19</v>
      </c>
      <c r="N371" s="185" t="s">
        <v>47</v>
      </c>
      <c r="O371" s="65"/>
      <c r="P371" s="186">
        <f>O371*H371</f>
        <v>0</v>
      </c>
      <c r="Q371" s="186">
        <v>1.6000000000000001E-4</v>
      </c>
      <c r="R371" s="186">
        <f>Q371*H371</f>
        <v>9.6000000000000013E-4</v>
      </c>
      <c r="S371" s="186">
        <v>0</v>
      </c>
      <c r="T371" s="187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8" t="s">
        <v>195</v>
      </c>
      <c r="AT371" s="188" t="s">
        <v>191</v>
      </c>
      <c r="AU371" s="188" t="s">
        <v>86</v>
      </c>
      <c r="AY371" s="18" t="s">
        <v>189</v>
      </c>
      <c r="BE371" s="189">
        <f>IF(N371="základní",J371,0)</f>
        <v>0</v>
      </c>
      <c r="BF371" s="189">
        <f>IF(N371="snížená",J371,0)</f>
        <v>0</v>
      </c>
      <c r="BG371" s="189">
        <f>IF(N371="zákl. přenesená",J371,0)</f>
        <v>0</v>
      </c>
      <c r="BH371" s="189">
        <f>IF(N371="sníž. přenesená",J371,0)</f>
        <v>0</v>
      </c>
      <c r="BI371" s="189">
        <f>IF(N371="nulová",J371,0)</f>
        <v>0</v>
      </c>
      <c r="BJ371" s="18" t="s">
        <v>84</v>
      </c>
      <c r="BK371" s="189">
        <f>ROUND(I371*H371,2)</f>
        <v>0</v>
      </c>
      <c r="BL371" s="18" t="s">
        <v>195</v>
      </c>
      <c r="BM371" s="188" t="s">
        <v>648</v>
      </c>
    </row>
    <row r="372" spans="1:65" s="2" customFormat="1" ht="19.2">
      <c r="A372" s="35"/>
      <c r="B372" s="36"/>
      <c r="C372" s="37"/>
      <c r="D372" s="190" t="s">
        <v>197</v>
      </c>
      <c r="E372" s="37"/>
      <c r="F372" s="191" t="s">
        <v>649</v>
      </c>
      <c r="G372" s="37"/>
      <c r="H372" s="37"/>
      <c r="I372" s="192"/>
      <c r="J372" s="37"/>
      <c r="K372" s="37"/>
      <c r="L372" s="40"/>
      <c r="M372" s="193"/>
      <c r="N372" s="194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197</v>
      </c>
      <c r="AU372" s="18" t="s">
        <v>86</v>
      </c>
    </row>
    <row r="373" spans="1:65" s="2" customFormat="1" ht="10.199999999999999">
      <c r="A373" s="35"/>
      <c r="B373" s="36"/>
      <c r="C373" s="37"/>
      <c r="D373" s="195" t="s">
        <v>199</v>
      </c>
      <c r="E373" s="37"/>
      <c r="F373" s="196" t="s">
        <v>650</v>
      </c>
      <c r="G373" s="37"/>
      <c r="H373" s="37"/>
      <c r="I373" s="192"/>
      <c r="J373" s="37"/>
      <c r="K373" s="37"/>
      <c r="L373" s="40"/>
      <c r="M373" s="193"/>
      <c r="N373" s="194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199</v>
      </c>
      <c r="AU373" s="18" t="s">
        <v>86</v>
      </c>
    </row>
    <row r="374" spans="1:65" s="13" customFormat="1" ht="10.199999999999999">
      <c r="B374" s="197"/>
      <c r="C374" s="198"/>
      <c r="D374" s="190" t="s">
        <v>201</v>
      </c>
      <c r="E374" s="199" t="s">
        <v>19</v>
      </c>
      <c r="F374" s="200" t="s">
        <v>227</v>
      </c>
      <c r="G374" s="198"/>
      <c r="H374" s="201">
        <v>6</v>
      </c>
      <c r="I374" s="202"/>
      <c r="J374" s="198"/>
      <c r="K374" s="198"/>
      <c r="L374" s="203"/>
      <c r="M374" s="204"/>
      <c r="N374" s="205"/>
      <c r="O374" s="205"/>
      <c r="P374" s="205"/>
      <c r="Q374" s="205"/>
      <c r="R374" s="205"/>
      <c r="S374" s="205"/>
      <c r="T374" s="206"/>
      <c r="AT374" s="207" t="s">
        <v>201</v>
      </c>
      <c r="AU374" s="207" t="s">
        <v>86</v>
      </c>
      <c r="AV374" s="13" t="s">
        <v>86</v>
      </c>
      <c r="AW374" s="13" t="s">
        <v>37</v>
      </c>
      <c r="AX374" s="13" t="s">
        <v>84</v>
      </c>
      <c r="AY374" s="207" t="s">
        <v>189</v>
      </c>
    </row>
    <row r="375" spans="1:65" s="2" customFormat="1" ht="24.15" customHeight="1">
      <c r="A375" s="35"/>
      <c r="B375" s="36"/>
      <c r="C375" s="208" t="s">
        <v>651</v>
      </c>
      <c r="D375" s="208" t="s">
        <v>269</v>
      </c>
      <c r="E375" s="209" t="s">
        <v>652</v>
      </c>
      <c r="F375" s="210" t="s">
        <v>653</v>
      </c>
      <c r="G375" s="211" t="s">
        <v>194</v>
      </c>
      <c r="H375" s="212">
        <v>6</v>
      </c>
      <c r="I375" s="213"/>
      <c r="J375" s="214">
        <f>ROUND(I375*H375,2)</f>
        <v>0</v>
      </c>
      <c r="K375" s="215"/>
      <c r="L375" s="216"/>
      <c r="M375" s="217" t="s">
        <v>19</v>
      </c>
      <c r="N375" s="218" t="s">
        <v>47</v>
      </c>
      <c r="O375" s="65"/>
      <c r="P375" s="186">
        <f>O375*H375</f>
        <v>0</v>
      </c>
      <c r="Q375" s="186">
        <v>2.5000000000000001E-2</v>
      </c>
      <c r="R375" s="186">
        <f>Q375*H375</f>
        <v>0.15000000000000002</v>
      </c>
      <c r="S375" s="186">
        <v>0</v>
      </c>
      <c r="T375" s="18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8" t="s">
        <v>226</v>
      </c>
      <c r="AT375" s="188" t="s">
        <v>269</v>
      </c>
      <c r="AU375" s="188" t="s">
        <v>86</v>
      </c>
      <c r="AY375" s="18" t="s">
        <v>189</v>
      </c>
      <c r="BE375" s="189">
        <f>IF(N375="základní",J375,0)</f>
        <v>0</v>
      </c>
      <c r="BF375" s="189">
        <f>IF(N375="snížená",J375,0)</f>
        <v>0</v>
      </c>
      <c r="BG375" s="189">
        <f>IF(N375="zákl. přenesená",J375,0)</f>
        <v>0</v>
      </c>
      <c r="BH375" s="189">
        <f>IF(N375="sníž. přenesená",J375,0)</f>
        <v>0</v>
      </c>
      <c r="BI375" s="189">
        <f>IF(N375="nulová",J375,0)</f>
        <v>0</v>
      </c>
      <c r="BJ375" s="18" t="s">
        <v>84</v>
      </c>
      <c r="BK375" s="189">
        <f>ROUND(I375*H375,2)</f>
        <v>0</v>
      </c>
      <c r="BL375" s="18" t="s">
        <v>195</v>
      </c>
      <c r="BM375" s="188" t="s">
        <v>654</v>
      </c>
    </row>
    <row r="376" spans="1:65" s="2" customFormat="1" ht="19.2">
      <c r="A376" s="35"/>
      <c r="B376" s="36"/>
      <c r="C376" s="37"/>
      <c r="D376" s="190" t="s">
        <v>197</v>
      </c>
      <c r="E376" s="37"/>
      <c r="F376" s="191" t="s">
        <v>653</v>
      </c>
      <c r="G376" s="37"/>
      <c r="H376" s="37"/>
      <c r="I376" s="192"/>
      <c r="J376" s="37"/>
      <c r="K376" s="37"/>
      <c r="L376" s="40"/>
      <c r="M376" s="193"/>
      <c r="N376" s="194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197</v>
      </c>
      <c r="AU376" s="18" t="s">
        <v>86</v>
      </c>
    </row>
    <row r="377" spans="1:65" s="2" customFormat="1" ht="16.5" customHeight="1">
      <c r="A377" s="35"/>
      <c r="B377" s="36"/>
      <c r="C377" s="176" t="s">
        <v>655</v>
      </c>
      <c r="D377" s="176" t="s">
        <v>191</v>
      </c>
      <c r="E377" s="177" t="s">
        <v>656</v>
      </c>
      <c r="F377" s="178" t="s">
        <v>657</v>
      </c>
      <c r="G377" s="179" t="s">
        <v>210</v>
      </c>
      <c r="H377" s="180">
        <v>1806.43</v>
      </c>
      <c r="I377" s="181"/>
      <c r="J377" s="182">
        <f>ROUND(I377*H377,2)</f>
        <v>0</v>
      </c>
      <c r="K377" s="183"/>
      <c r="L377" s="40"/>
      <c r="M377" s="184" t="s">
        <v>19</v>
      </c>
      <c r="N377" s="185" t="s">
        <v>47</v>
      </c>
      <c r="O377" s="65"/>
      <c r="P377" s="186">
        <f>O377*H377</f>
        <v>0</v>
      </c>
      <c r="Q377" s="186">
        <v>1.9000000000000001E-4</v>
      </c>
      <c r="R377" s="186">
        <f>Q377*H377</f>
        <v>0.34322170000000002</v>
      </c>
      <c r="S377" s="186">
        <v>0</v>
      </c>
      <c r="T377" s="187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8" t="s">
        <v>195</v>
      </c>
      <c r="AT377" s="188" t="s">
        <v>191</v>
      </c>
      <c r="AU377" s="188" t="s">
        <v>86</v>
      </c>
      <c r="AY377" s="18" t="s">
        <v>189</v>
      </c>
      <c r="BE377" s="189">
        <f>IF(N377="základní",J377,0)</f>
        <v>0</v>
      </c>
      <c r="BF377" s="189">
        <f>IF(N377="snížená",J377,0)</f>
        <v>0</v>
      </c>
      <c r="BG377" s="189">
        <f>IF(N377="zákl. přenesená",J377,0)</f>
        <v>0</v>
      </c>
      <c r="BH377" s="189">
        <f>IF(N377="sníž. přenesená",J377,0)</f>
        <v>0</v>
      </c>
      <c r="BI377" s="189">
        <f>IF(N377="nulová",J377,0)</f>
        <v>0</v>
      </c>
      <c r="BJ377" s="18" t="s">
        <v>84</v>
      </c>
      <c r="BK377" s="189">
        <f>ROUND(I377*H377,2)</f>
        <v>0</v>
      </c>
      <c r="BL377" s="18" t="s">
        <v>195</v>
      </c>
      <c r="BM377" s="188" t="s">
        <v>658</v>
      </c>
    </row>
    <row r="378" spans="1:65" s="2" customFormat="1" ht="10.199999999999999">
      <c r="A378" s="35"/>
      <c r="B378" s="36"/>
      <c r="C378" s="37"/>
      <c r="D378" s="190" t="s">
        <v>197</v>
      </c>
      <c r="E378" s="37"/>
      <c r="F378" s="191" t="s">
        <v>659</v>
      </c>
      <c r="G378" s="37"/>
      <c r="H378" s="37"/>
      <c r="I378" s="192"/>
      <c r="J378" s="37"/>
      <c r="K378" s="37"/>
      <c r="L378" s="40"/>
      <c r="M378" s="193"/>
      <c r="N378" s="194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197</v>
      </c>
      <c r="AU378" s="18" t="s">
        <v>86</v>
      </c>
    </row>
    <row r="379" spans="1:65" s="2" customFormat="1" ht="10.199999999999999">
      <c r="A379" s="35"/>
      <c r="B379" s="36"/>
      <c r="C379" s="37"/>
      <c r="D379" s="195" t="s">
        <v>199</v>
      </c>
      <c r="E379" s="37"/>
      <c r="F379" s="196" t="s">
        <v>660</v>
      </c>
      <c r="G379" s="37"/>
      <c r="H379" s="37"/>
      <c r="I379" s="192"/>
      <c r="J379" s="37"/>
      <c r="K379" s="37"/>
      <c r="L379" s="40"/>
      <c r="M379" s="193"/>
      <c r="N379" s="194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199</v>
      </c>
      <c r="AU379" s="18" t="s">
        <v>86</v>
      </c>
    </row>
    <row r="380" spans="1:65" s="13" customFormat="1" ht="10.199999999999999">
      <c r="B380" s="197"/>
      <c r="C380" s="198"/>
      <c r="D380" s="190" t="s">
        <v>201</v>
      </c>
      <c r="E380" s="199" t="s">
        <v>19</v>
      </c>
      <c r="F380" s="200" t="s">
        <v>661</v>
      </c>
      <c r="G380" s="198"/>
      <c r="H380" s="201">
        <v>1806.43</v>
      </c>
      <c r="I380" s="202"/>
      <c r="J380" s="198"/>
      <c r="K380" s="198"/>
      <c r="L380" s="203"/>
      <c r="M380" s="204"/>
      <c r="N380" s="205"/>
      <c r="O380" s="205"/>
      <c r="P380" s="205"/>
      <c r="Q380" s="205"/>
      <c r="R380" s="205"/>
      <c r="S380" s="205"/>
      <c r="T380" s="206"/>
      <c r="AT380" s="207" t="s">
        <v>201</v>
      </c>
      <c r="AU380" s="207" t="s">
        <v>86</v>
      </c>
      <c r="AV380" s="13" t="s">
        <v>86</v>
      </c>
      <c r="AW380" s="13" t="s">
        <v>37</v>
      </c>
      <c r="AX380" s="13" t="s">
        <v>84</v>
      </c>
      <c r="AY380" s="207" t="s">
        <v>189</v>
      </c>
    </row>
    <row r="381" spans="1:65" s="2" customFormat="1" ht="21.75" customHeight="1">
      <c r="A381" s="35"/>
      <c r="B381" s="36"/>
      <c r="C381" s="176" t="s">
        <v>662</v>
      </c>
      <c r="D381" s="176" t="s">
        <v>191</v>
      </c>
      <c r="E381" s="177" t="s">
        <v>663</v>
      </c>
      <c r="F381" s="178" t="s">
        <v>664</v>
      </c>
      <c r="G381" s="179" t="s">
        <v>210</v>
      </c>
      <c r="H381" s="180">
        <v>1788.43</v>
      </c>
      <c r="I381" s="181"/>
      <c r="J381" s="182">
        <f>ROUND(I381*H381,2)</f>
        <v>0</v>
      </c>
      <c r="K381" s="183"/>
      <c r="L381" s="40"/>
      <c r="M381" s="184" t="s">
        <v>19</v>
      </c>
      <c r="N381" s="185" t="s">
        <v>47</v>
      </c>
      <c r="O381" s="65"/>
      <c r="P381" s="186">
        <f>O381*H381</f>
        <v>0</v>
      </c>
      <c r="Q381" s="186">
        <v>6.9999999999999994E-5</v>
      </c>
      <c r="R381" s="186">
        <f>Q381*H381</f>
        <v>0.1251901</v>
      </c>
      <c r="S381" s="186">
        <v>0</v>
      </c>
      <c r="T381" s="18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8" t="s">
        <v>195</v>
      </c>
      <c r="AT381" s="188" t="s">
        <v>191</v>
      </c>
      <c r="AU381" s="188" t="s">
        <v>86</v>
      </c>
      <c r="AY381" s="18" t="s">
        <v>189</v>
      </c>
      <c r="BE381" s="189">
        <f>IF(N381="základní",J381,0)</f>
        <v>0</v>
      </c>
      <c r="BF381" s="189">
        <f>IF(N381="snížená",J381,0)</f>
        <v>0</v>
      </c>
      <c r="BG381" s="189">
        <f>IF(N381="zákl. přenesená",J381,0)</f>
        <v>0</v>
      </c>
      <c r="BH381" s="189">
        <f>IF(N381="sníž. přenesená",J381,0)</f>
        <v>0</v>
      </c>
      <c r="BI381" s="189">
        <f>IF(N381="nulová",J381,0)</f>
        <v>0</v>
      </c>
      <c r="BJ381" s="18" t="s">
        <v>84</v>
      </c>
      <c r="BK381" s="189">
        <f>ROUND(I381*H381,2)</f>
        <v>0</v>
      </c>
      <c r="BL381" s="18" t="s">
        <v>195</v>
      </c>
      <c r="BM381" s="188" t="s">
        <v>665</v>
      </c>
    </row>
    <row r="382" spans="1:65" s="2" customFormat="1" ht="10.199999999999999">
      <c r="A382" s="35"/>
      <c r="B382" s="36"/>
      <c r="C382" s="37"/>
      <c r="D382" s="190" t="s">
        <v>197</v>
      </c>
      <c r="E382" s="37"/>
      <c r="F382" s="191" t="s">
        <v>666</v>
      </c>
      <c r="G382" s="37"/>
      <c r="H382" s="37"/>
      <c r="I382" s="192"/>
      <c r="J382" s="37"/>
      <c r="K382" s="37"/>
      <c r="L382" s="40"/>
      <c r="M382" s="193"/>
      <c r="N382" s="194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197</v>
      </c>
      <c r="AU382" s="18" t="s">
        <v>86</v>
      </c>
    </row>
    <row r="383" spans="1:65" s="2" customFormat="1" ht="10.199999999999999">
      <c r="A383" s="35"/>
      <c r="B383" s="36"/>
      <c r="C383" s="37"/>
      <c r="D383" s="195" t="s">
        <v>199</v>
      </c>
      <c r="E383" s="37"/>
      <c r="F383" s="196" t="s">
        <v>667</v>
      </c>
      <c r="G383" s="37"/>
      <c r="H383" s="37"/>
      <c r="I383" s="192"/>
      <c r="J383" s="37"/>
      <c r="K383" s="37"/>
      <c r="L383" s="40"/>
      <c r="M383" s="193"/>
      <c r="N383" s="194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199</v>
      </c>
      <c r="AU383" s="18" t="s">
        <v>86</v>
      </c>
    </row>
    <row r="384" spans="1:65" s="13" customFormat="1" ht="10.199999999999999">
      <c r="B384" s="197"/>
      <c r="C384" s="198"/>
      <c r="D384" s="190" t="s">
        <v>201</v>
      </c>
      <c r="E384" s="199" t="s">
        <v>19</v>
      </c>
      <c r="F384" s="200" t="s">
        <v>138</v>
      </c>
      <c r="G384" s="198"/>
      <c r="H384" s="201">
        <v>1788.43</v>
      </c>
      <c r="I384" s="202"/>
      <c r="J384" s="198"/>
      <c r="K384" s="198"/>
      <c r="L384" s="203"/>
      <c r="M384" s="204"/>
      <c r="N384" s="205"/>
      <c r="O384" s="205"/>
      <c r="P384" s="205"/>
      <c r="Q384" s="205"/>
      <c r="R384" s="205"/>
      <c r="S384" s="205"/>
      <c r="T384" s="206"/>
      <c r="AT384" s="207" t="s">
        <v>201</v>
      </c>
      <c r="AU384" s="207" t="s">
        <v>86</v>
      </c>
      <c r="AV384" s="13" t="s">
        <v>86</v>
      </c>
      <c r="AW384" s="13" t="s">
        <v>37</v>
      </c>
      <c r="AX384" s="13" t="s">
        <v>84</v>
      </c>
      <c r="AY384" s="207" t="s">
        <v>189</v>
      </c>
    </row>
    <row r="385" spans="1:65" s="2" customFormat="1" ht="21.75" customHeight="1">
      <c r="A385" s="35"/>
      <c r="B385" s="36"/>
      <c r="C385" s="176" t="s">
        <v>668</v>
      </c>
      <c r="D385" s="176" t="s">
        <v>191</v>
      </c>
      <c r="E385" s="177" t="s">
        <v>669</v>
      </c>
      <c r="F385" s="178" t="s">
        <v>670</v>
      </c>
      <c r="G385" s="179" t="s">
        <v>194</v>
      </c>
      <c r="H385" s="180">
        <v>6</v>
      </c>
      <c r="I385" s="181"/>
      <c r="J385" s="182">
        <f>ROUND(I385*H385,2)</f>
        <v>0</v>
      </c>
      <c r="K385" s="183"/>
      <c r="L385" s="40"/>
      <c r="M385" s="184" t="s">
        <v>19</v>
      </c>
      <c r="N385" s="185" t="s">
        <v>47</v>
      </c>
      <c r="O385" s="65"/>
      <c r="P385" s="186">
        <f>O385*H385</f>
        <v>0</v>
      </c>
      <c r="Q385" s="186">
        <v>7.6000000000000004E-4</v>
      </c>
      <c r="R385" s="186">
        <f>Q385*H385</f>
        <v>4.5599999999999998E-3</v>
      </c>
      <c r="S385" s="186">
        <v>0</v>
      </c>
      <c r="T385" s="18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8" t="s">
        <v>195</v>
      </c>
      <c r="AT385" s="188" t="s">
        <v>191</v>
      </c>
      <c r="AU385" s="188" t="s">
        <v>86</v>
      </c>
      <c r="AY385" s="18" t="s">
        <v>189</v>
      </c>
      <c r="BE385" s="189">
        <f>IF(N385="základní",J385,0)</f>
        <v>0</v>
      </c>
      <c r="BF385" s="189">
        <f>IF(N385="snížená",J385,0)</f>
        <v>0</v>
      </c>
      <c r="BG385" s="189">
        <f>IF(N385="zákl. přenesená",J385,0)</f>
        <v>0</v>
      </c>
      <c r="BH385" s="189">
        <f>IF(N385="sníž. přenesená",J385,0)</f>
        <v>0</v>
      </c>
      <c r="BI385" s="189">
        <f>IF(N385="nulová",J385,0)</f>
        <v>0</v>
      </c>
      <c r="BJ385" s="18" t="s">
        <v>84</v>
      </c>
      <c r="BK385" s="189">
        <f>ROUND(I385*H385,2)</f>
        <v>0</v>
      </c>
      <c r="BL385" s="18" t="s">
        <v>195</v>
      </c>
      <c r="BM385" s="188" t="s">
        <v>671</v>
      </c>
    </row>
    <row r="386" spans="1:65" s="2" customFormat="1" ht="19.2">
      <c r="A386" s="35"/>
      <c r="B386" s="36"/>
      <c r="C386" s="37"/>
      <c r="D386" s="190" t="s">
        <v>197</v>
      </c>
      <c r="E386" s="37"/>
      <c r="F386" s="191" t="s">
        <v>672</v>
      </c>
      <c r="G386" s="37"/>
      <c r="H386" s="37"/>
      <c r="I386" s="192"/>
      <c r="J386" s="37"/>
      <c r="K386" s="37"/>
      <c r="L386" s="40"/>
      <c r="M386" s="193"/>
      <c r="N386" s="194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197</v>
      </c>
      <c r="AU386" s="18" t="s">
        <v>86</v>
      </c>
    </row>
    <row r="387" spans="1:65" s="2" customFormat="1" ht="10.199999999999999">
      <c r="A387" s="35"/>
      <c r="B387" s="36"/>
      <c r="C387" s="37"/>
      <c r="D387" s="195" t="s">
        <v>199</v>
      </c>
      <c r="E387" s="37"/>
      <c r="F387" s="196" t="s">
        <v>673</v>
      </c>
      <c r="G387" s="37"/>
      <c r="H387" s="37"/>
      <c r="I387" s="192"/>
      <c r="J387" s="37"/>
      <c r="K387" s="37"/>
      <c r="L387" s="40"/>
      <c r="M387" s="193"/>
      <c r="N387" s="194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199</v>
      </c>
      <c r="AU387" s="18" t="s">
        <v>86</v>
      </c>
    </row>
    <row r="388" spans="1:65" s="13" customFormat="1" ht="10.199999999999999">
      <c r="B388" s="197"/>
      <c r="C388" s="198"/>
      <c r="D388" s="190" t="s">
        <v>201</v>
      </c>
      <c r="E388" s="199" t="s">
        <v>19</v>
      </c>
      <c r="F388" s="200" t="s">
        <v>674</v>
      </c>
      <c r="G388" s="198"/>
      <c r="H388" s="201">
        <v>6</v>
      </c>
      <c r="I388" s="202"/>
      <c r="J388" s="198"/>
      <c r="K388" s="198"/>
      <c r="L388" s="203"/>
      <c r="M388" s="204"/>
      <c r="N388" s="205"/>
      <c r="O388" s="205"/>
      <c r="P388" s="205"/>
      <c r="Q388" s="205"/>
      <c r="R388" s="205"/>
      <c r="S388" s="205"/>
      <c r="T388" s="206"/>
      <c r="AT388" s="207" t="s">
        <v>201</v>
      </c>
      <c r="AU388" s="207" t="s">
        <v>86</v>
      </c>
      <c r="AV388" s="13" t="s">
        <v>86</v>
      </c>
      <c r="AW388" s="13" t="s">
        <v>37</v>
      </c>
      <c r="AX388" s="13" t="s">
        <v>84</v>
      </c>
      <c r="AY388" s="207" t="s">
        <v>189</v>
      </c>
    </row>
    <row r="389" spans="1:65" s="12" customFormat="1" ht="22.8" customHeight="1">
      <c r="B389" s="160"/>
      <c r="C389" s="161"/>
      <c r="D389" s="162" t="s">
        <v>75</v>
      </c>
      <c r="E389" s="174" t="s">
        <v>675</v>
      </c>
      <c r="F389" s="174" t="s">
        <v>676</v>
      </c>
      <c r="G389" s="161"/>
      <c r="H389" s="161"/>
      <c r="I389" s="164"/>
      <c r="J389" s="175">
        <f>BK389</f>
        <v>0</v>
      </c>
      <c r="K389" s="161"/>
      <c r="L389" s="166"/>
      <c r="M389" s="167"/>
      <c r="N389" s="168"/>
      <c r="O389" s="168"/>
      <c r="P389" s="169">
        <f>SUM(P390:P399)</f>
        <v>0</v>
      </c>
      <c r="Q389" s="168"/>
      <c r="R389" s="169">
        <f>SUM(R390:R399)</f>
        <v>0</v>
      </c>
      <c r="S389" s="168"/>
      <c r="T389" s="170">
        <f>SUM(T390:T399)</f>
        <v>0</v>
      </c>
      <c r="AR389" s="171" t="s">
        <v>84</v>
      </c>
      <c r="AT389" s="172" t="s">
        <v>75</v>
      </c>
      <c r="AU389" s="172" t="s">
        <v>84</v>
      </c>
      <c r="AY389" s="171" t="s">
        <v>189</v>
      </c>
      <c r="BK389" s="173">
        <f>SUM(BK390:BK399)</f>
        <v>0</v>
      </c>
    </row>
    <row r="390" spans="1:65" s="2" customFormat="1" ht="24.15" customHeight="1">
      <c r="A390" s="35"/>
      <c r="B390" s="36"/>
      <c r="C390" s="176" t="s">
        <v>677</v>
      </c>
      <c r="D390" s="176" t="s">
        <v>191</v>
      </c>
      <c r="E390" s="177" t="s">
        <v>678</v>
      </c>
      <c r="F390" s="178" t="s">
        <v>679</v>
      </c>
      <c r="G390" s="179" t="s">
        <v>336</v>
      </c>
      <c r="H390" s="180">
        <v>1.2E-2</v>
      </c>
      <c r="I390" s="181"/>
      <c r="J390" s="182">
        <f>ROUND(I390*H390,2)</f>
        <v>0</v>
      </c>
      <c r="K390" s="183"/>
      <c r="L390" s="40"/>
      <c r="M390" s="184" t="s">
        <v>19</v>
      </c>
      <c r="N390" s="185" t="s">
        <v>47</v>
      </c>
      <c r="O390" s="65"/>
      <c r="P390" s="186">
        <f>O390*H390</f>
        <v>0</v>
      </c>
      <c r="Q390" s="186">
        <v>0</v>
      </c>
      <c r="R390" s="186">
        <f>Q390*H390</f>
        <v>0</v>
      </c>
      <c r="S390" s="186">
        <v>0</v>
      </c>
      <c r="T390" s="18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88" t="s">
        <v>195</v>
      </c>
      <c r="AT390" s="188" t="s">
        <v>191</v>
      </c>
      <c r="AU390" s="188" t="s">
        <v>86</v>
      </c>
      <c r="AY390" s="18" t="s">
        <v>189</v>
      </c>
      <c r="BE390" s="189">
        <f>IF(N390="základní",J390,0)</f>
        <v>0</v>
      </c>
      <c r="BF390" s="189">
        <f>IF(N390="snížená",J390,0)</f>
        <v>0</v>
      </c>
      <c r="BG390" s="189">
        <f>IF(N390="zákl. přenesená",J390,0)</f>
        <v>0</v>
      </c>
      <c r="BH390" s="189">
        <f>IF(N390="sníž. přenesená",J390,0)</f>
        <v>0</v>
      </c>
      <c r="BI390" s="189">
        <f>IF(N390="nulová",J390,0)</f>
        <v>0</v>
      </c>
      <c r="BJ390" s="18" t="s">
        <v>84</v>
      </c>
      <c r="BK390" s="189">
        <f>ROUND(I390*H390,2)</f>
        <v>0</v>
      </c>
      <c r="BL390" s="18" t="s">
        <v>195</v>
      </c>
      <c r="BM390" s="188" t="s">
        <v>680</v>
      </c>
    </row>
    <row r="391" spans="1:65" s="2" customFormat="1" ht="19.2">
      <c r="A391" s="35"/>
      <c r="B391" s="36"/>
      <c r="C391" s="37"/>
      <c r="D391" s="190" t="s">
        <v>197</v>
      </c>
      <c r="E391" s="37"/>
      <c r="F391" s="191" t="s">
        <v>681</v>
      </c>
      <c r="G391" s="37"/>
      <c r="H391" s="37"/>
      <c r="I391" s="192"/>
      <c r="J391" s="37"/>
      <c r="K391" s="37"/>
      <c r="L391" s="40"/>
      <c r="M391" s="193"/>
      <c r="N391" s="194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197</v>
      </c>
      <c r="AU391" s="18" t="s">
        <v>86</v>
      </c>
    </row>
    <row r="392" spans="1:65" s="2" customFormat="1" ht="10.199999999999999">
      <c r="A392" s="35"/>
      <c r="B392" s="36"/>
      <c r="C392" s="37"/>
      <c r="D392" s="195" t="s">
        <v>199</v>
      </c>
      <c r="E392" s="37"/>
      <c r="F392" s="196" t="s">
        <v>682</v>
      </c>
      <c r="G392" s="37"/>
      <c r="H392" s="37"/>
      <c r="I392" s="192"/>
      <c r="J392" s="37"/>
      <c r="K392" s="37"/>
      <c r="L392" s="40"/>
      <c r="M392" s="193"/>
      <c r="N392" s="194"/>
      <c r="O392" s="65"/>
      <c r="P392" s="65"/>
      <c r="Q392" s="65"/>
      <c r="R392" s="65"/>
      <c r="S392" s="65"/>
      <c r="T392" s="66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199</v>
      </c>
      <c r="AU392" s="18" t="s">
        <v>86</v>
      </c>
    </row>
    <row r="393" spans="1:65" s="2" customFormat="1" ht="24.15" customHeight="1">
      <c r="A393" s="35"/>
      <c r="B393" s="36"/>
      <c r="C393" s="176" t="s">
        <v>683</v>
      </c>
      <c r="D393" s="176" t="s">
        <v>191</v>
      </c>
      <c r="E393" s="177" t="s">
        <v>684</v>
      </c>
      <c r="F393" s="178" t="s">
        <v>685</v>
      </c>
      <c r="G393" s="179" t="s">
        <v>336</v>
      </c>
      <c r="H393" s="180">
        <v>0.54</v>
      </c>
      <c r="I393" s="181"/>
      <c r="J393" s="182">
        <f>ROUND(I393*H393,2)</f>
        <v>0</v>
      </c>
      <c r="K393" s="183"/>
      <c r="L393" s="40"/>
      <c r="M393" s="184" t="s">
        <v>19</v>
      </c>
      <c r="N393" s="185" t="s">
        <v>47</v>
      </c>
      <c r="O393" s="65"/>
      <c r="P393" s="186">
        <f>O393*H393</f>
        <v>0</v>
      </c>
      <c r="Q393" s="186">
        <v>0</v>
      </c>
      <c r="R393" s="186">
        <f>Q393*H393</f>
        <v>0</v>
      </c>
      <c r="S393" s="186">
        <v>0</v>
      </c>
      <c r="T393" s="187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8" t="s">
        <v>195</v>
      </c>
      <c r="AT393" s="188" t="s">
        <v>191</v>
      </c>
      <c r="AU393" s="188" t="s">
        <v>86</v>
      </c>
      <c r="AY393" s="18" t="s">
        <v>189</v>
      </c>
      <c r="BE393" s="189">
        <f>IF(N393="základní",J393,0)</f>
        <v>0</v>
      </c>
      <c r="BF393" s="189">
        <f>IF(N393="snížená",J393,0)</f>
        <v>0</v>
      </c>
      <c r="BG393" s="189">
        <f>IF(N393="zákl. přenesená",J393,0)</f>
        <v>0</v>
      </c>
      <c r="BH393" s="189">
        <f>IF(N393="sníž. přenesená",J393,0)</f>
        <v>0</v>
      </c>
      <c r="BI393" s="189">
        <f>IF(N393="nulová",J393,0)</f>
        <v>0</v>
      </c>
      <c r="BJ393" s="18" t="s">
        <v>84</v>
      </c>
      <c r="BK393" s="189">
        <f>ROUND(I393*H393,2)</f>
        <v>0</v>
      </c>
      <c r="BL393" s="18" t="s">
        <v>195</v>
      </c>
      <c r="BM393" s="188" t="s">
        <v>686</v>
      </c>
    </row>
    <row r="394" spans="1:65" s="2" customFormat="1" ht="28.8">
      <c r="A394" s="35"/>
      <c r="B394" s="36"/>
      <c r="C394" s="37"/>
      <c r="D394" s="190" t="s">
        <v>197</v>
      </c>
      <c r="E394" s="37"/>
      <c r="F394" s="191" t="s">
        <v>687</v>
      </c>
      <c r="G394" s="37"/>
      <c r="H394" s="37"/>
      <c r="I394" s="192"/>
      <c r="J394" s="37"/>
      <c r="K394" s="37"/>
      <c r="L394" s="40"/>
      <c r="M394" s="193"/>
      <c r="N394" s="194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197</v>
      </c>
      <c r="AU394" s="18" t="s">
        <v>86</v>
      </c>
    </row>
    <row r="395" spans="1:65" s="2" customFormat="1" ht="10.199999999999999">
      <c r="A395" s="35"/>
      <c r="B395" s="36"/>
      <c r="C395" s="37"/>
      <c r="D395" s="195" t="s">
        <v>199</v>
      </c>
      <c r="E395" s="37"/>
      <c r="F395" s="196" t="s">
        <v>688</v>
      </c>
      <c r="G395" s="37"/>
      <c r="H395" s="37"/>
      <c r="I395" s="192"/>
      <c r="J395" s="37"/>
      <c r="K395" s="37"/>
      <c r="L395" s="40"/>
      <c r="M395" s="193"/>
      <c r="N395" s="194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199</v>
      </c>
      <c r="AU395" s="18" t="s">
        <v>86</v>
      </c>
    </row>
    <row r="396" spans="1:65" s="13" customFormat="1" ht="10.199999999999999">
      <c r="B396" s="197"/>
      <c r="C396" s="198"/>
      <c r="D396" s="190" t="s">
        <v>201</v>
      </c>
      <c r="E396" s="198"/>
      <c r="F396" s="200" t="s">
        <v>689</v>
      </c>
      <c r="G396" s="198"/>
      <c r="H396" s="201">
        <v>0.54</v>
      </c>
      <c r="I396" s="202"/>
      <c r="J396" s="198"/>
      <c r="K396" s="198"/>
      <c r="L396" s="203"/>
      <c r="M396" s="204"/>
      <c r="N396" s="205"/>
      <c r="O396" s="205"/>
      <c r="P396" s="205"/>
      <c r="Q396" s="205"/>
      <c r="R396" s="205"/>
      <c r="S396" s="205"/>
      <c r="T396" s="206"/>
      <c r="AT396" s="207" t="s">
        <v>201</v>
      </c>
      <c r="AU396" s="207" t="s">
        <v>86</v>
      </c>
      <c r="AV396" s="13" t="s">
        <v>86</v>
      </c>
      <c r="AW396" s="13" t="s">
        <v>4</v>
      </c>
      <c r="AX396" s="13" t="s">
        <v>84</v>
      </c>
      <c r="AY396" s="207" t="s">
        <v>189</v>
      </c>
    </row>
    <row r="397" spans="1:65" s="2" customFormat="1" ht="37.799999999999997" customHeight="1">
      <c r="A397" s="35"/>
      <c r="B397" s="36"/>
      <c r="C397" s="176" t="s">
        <v>690</v>
      </c>
      <c r="D397" s="176" t="s">
        <v>191</v>
      </c>
      <c r="E397" s="177" t="s">
        <v>691</v>
      </c>
      <c r="F397" s="178" t="s">
        <v>692</v>
      </c>
      <c r="G397" s="179" t="s">
        <v>336</v>
      </c>
      <c r="H397" s="180">
        <v>1.2E-2</v>
      </c>
      <c r="I397" s="181"/>
      <c r="J397" s="182">
        <f>ROUND(I397*H397,2)</f>
        <v>0</v>
      </c>
      <c r="K397" s="183"/>
      <c r="L397" s="40"/>
      <c r="M397" s="184" t="s">
        <v>19</v>
      </c>
      <c r="N397" s="185" t="s">
        <v>47</v>
      </c>
      <c r="O397" s="65"/>
      <c r="P397" s="186">
        <f>O397*H397</f>
        <v>0</v>
      </c>
      <c r="Q397" s="186">
        <v>0</v>
      </c>
      <c r="R397" s="186">
        <f>Q397*H397</f>
        <v>0</v>
      </c>
      <c r="S397" s="186">
        <v>0</v>
      </c>
      <c r="T397" s="187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88" t="s">
        <v>195</v>
      </c>
      <c r="AT397" s="188" t="s">
        <v>191</v>
      </c>
      <c r="AU397" s="188" t="s">
        <v>86</v>
      </c>
      <c r="AY397" s="18" t="s">
        <v>189</v>
      </c>
      <c r="BE397" s="189">
        <f>IF(N397="základní",J397,0)</f>
        <v>0</v>
      </c>
      <c r="BF397" s="189">
        <f>IF(N397="snížená",J397,0)</f>
        <v>0</v>
      </c>
      <c r="BG397" s="189">
        <f>IF(N397="zákl. přenesená",J397,0)</f>
        <v>0</v>
      </c>
      <c r="BH397" s="189">
        <f>IF(N397="sníž. přenesená",J397,0)</f>
        <v>0</v>
      </c>
      <c r="BI397" s="189">
        <f>IF(N397="nulová",J397,0)</f>
        <v>0</v>
      </c>
      <c r="BJ397" s="18" t="s">
        <v>84</v>
      </c>
      <c r="BK397" s="189">
        <f>ROUND(I397*H397,2)</f>
        <v>0</v>
      </c>
      <c r="BL397" s="18" t="s">
        <v>195</v>
      </c>
      <c r="BM397" s="188" t="s">
        <v>693</v>
      </c>
    </row>
    <row r="398" spans="1:65" s="2" customFormat="1" ht="28.8">
      <c r="A398" s="35"/>
      <c r="B398" s="36"/>
      <c r="C398" s="37"/>
      <c r="D398" s="190" t="s">
        <v>197</v>
      </c>
      <c r="E398" s="37"/>
      <c r="F398" s="191" t="s">
        <v>694</v>
      </c>
      <c r="G398" s="37"/>
      <c r="H398" s="37"/>
      <c r="I398" s="192"/>
      <c r="J398" s="37"/>
      <c r="K398" s="37"/>
      <c r="L398" s="40"/>
      <c r="M398" s="193"/>
      <c r="N398" s="194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197</v>
      </c>
      <c r="AU398" s="18" t="s">
        <v>86</v>
      </c>
    </row>
    <row r="399" spans="1:65" s="2" customFormat="1" ht="10.199999999999999">
      <c r="A399" s="35"/>
      <c r="B399" s="36"/>
      <c r="C399" s="37"/>
      <c r="D399" s="195" t="s">
        <v>199</v>
      </c>
      <c r="E399" s="37"/>
      <c r="F399" s="196" t="s">
        <v>695</v>
      </c>
      <c r="G399" s="37"/>
      <c r="H399" s="37"/>
      <c r="I399" s="192"/>
      <c r="J399" s="37"/>
      <c r="K399" s="37"/>
      <c r="L399" s="40"/>
      <c r="M399" s="193"/>
      <c r="N399" s="194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199</v>
      </c>
      <c r="AU399" s="18" t="s">
        <v>86</v>
      </c>
    </row>
    <row r="400" spans="1:65" s="12" customFormat="1" ht="22.8" customHeight="1">
      <c r="B400" s="160"/>
      <c r="C400" s="161"/>
      <c r="D400" s="162" t="s">
        <v>75</v>
      </c>
      <c r="E400" s="174" t="s">
        <v>696</v>
      </c>
      <c r="F400" s="174" t="s">
        <v>697</v>
      </c>
      <c r="G400" s="161"/>
      <c r="H400" s="161"/>
      <c r="I400" s="164"/>
      <c r="J400" s="175">
        <f>BK400</f>
        <v>0</v>
      </c>
      <c r="K400" s="161"/>
      <c r="L400" s="166"/>
      <c r="M400" s="167"/>
      <c r="N400" s="168"/>
      <c r="O400" s="168"/>
      <c r="P400" s="169">
        <f>SUM(P401:P406)</f>
        <v>0</v>
      </c>
      <c r="Q400" s="168"/>
      <c r="R400" s="169">
        <f>SUM(R401:R406)</f>
        <v>0</v>
      </c>
      <c r="S400" s="168"/>
      <c r="T400" s="170">
        <f>SUM(T401:T406)</f>
        <v>0</v>
      </c>
      <c r="AR400" s="171" t="s">
        <v>84</v>
      </c>
      <c r="AT400" s="172" t="s">
        <v>75</v>
      </c>
      <c r="AU400" s="172" t="s">
        <v>84</v>
      </c>
      <c r="AY400" s="171" t="s">
        <v>189</v>
      </c>
      <c r="BK400" s="173">
        <f>SUM(BK401:BK406)</f>
        <v>0</v>
      </c>
    </row>
    <row r="401" spans="1:65" s="2" customFormat="1" ht="24.15" customHeight="1">
      <c r="A401" s="35"/>
      <c r="B401" s="36"/>
      <c r="C401" s="176" t="s">
        <v>698</v>
      </c>
      <c r="D401" s="176" t="s">
        <v>191</v>
      </c>
      <c r="E401" s="177" t="s">
        <v>699</v>
      </c>
      <c r="F401" s="178" t="s">
        <v>700</v>
      </c>
      <c r="G401" s="179" t="s">
        <v>336</v>
      </c>
      <c r="H401" s="180">
        <v>19.882000000000001</v>
      </c>
      <c r="I401" s="181"/>
      <c r="J401" s="182">
        <f>ROUND(I401*H401,2)</f>
        <v>0</v>
      </c>
      <c r="K401" s="183"/>
      <c r="L401" s="40"/>
      <c r="M401" s="184" t="s">
        <v>19</v>
      </c>
      <c r="N401" s="185" t="s">
        <v>47</v>
      </c>
      <c r="O401" s="65"/>
      <c r="P401" s="186">
        <f>O401*H401</f>
        <v>0</v>
      </c>
      <c r="Q401" s="186">
        <v>0</v>
      </c>
      <c r="R401" s="186">
        <f>Q401*H401</f>
        <v>0</v>
      </c>
      <c r="S401" s="186">
        <v>0</v>
      </c>
      <c r="T401" s="187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8" t="s">
        <v>195</v>
      </c>
      <c r="AT401" s="188" t="s">
        <v>191</v>
      </c>
      <c r="AU401" s="188" t="s">
        <v>86</v>
      </c>
      <c r="AY401" s="18" t="s">
        <v>189</v>
      </c>
      <c r="BE401" s="189">
        <f>IF(N401="základní",J401,0)</f>
        <v>0</v>
      </c>
      <c r="BF401" s="189">
        <f>IF(N401="snížená",J401,0)</f>
        <v>0</v>
      </c>
      <c r="BG401" s="189">
        <f>IF(N401="zákl. přenesená",J401,0)</f>
        <v>0</v>
      </c>
      <c r="BH401" s="189">
        <f>IF(N401="sníž. přenesená",J401,0)</f>
        <v>0</v>
      </c>
      <c r="BI401" s="189">
        <f>IF(N401="nulová",J401,0)</f>
        <v>0</v>
      </c>
      <c r="BJ401" s="18" t="s">
        <v>84</v>
      </c>
      <c r="BK401" s="189">
        <f>ROUND(I401*H401,2)</f>
        <v>0</v>
      </c>
      <c r="BL401" s="18" t="s">
        <v>195</v>
      </c>
      <c r="BM401" s="188" t="s">
        <v>701</v>
      </c>
    </row>
    <row r="402" spans="1:65" s="2" customFormat="1" ht="28.8">
      <c r="A402" s="35"/>
      <c r="B402" s="36"/>
      <c r="C402" s="37"/>
      <c r="D402" s="190" t="s">
        <v>197</v>
      </c>
      <c r="E402" s="37"/>
      <c r="F402" s="191" t="s">
        <v>702</v>
      </c>
      <c r="G402" s="37"/>
      <c r="H402" s="37"/>
      <c r="I402" s="192"/>
      <c r="J402" s="37"/>
      <c r="K402" s="37"/>
      <c r="L402" s="40"/>
      <c r="M402" s="193"/>
      <c r="N402" s="194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197</v>
      </c>
      <c r="AU402" s="18" t="s">
        <v>86</v>
      </c>
    </row>
    <row r="403" spans="1:65" s="2" customFormat="1" ht="10.199999999999999">
      <c r="A403" s="35"/>
      <c r="B403" s="36"/>
      <c r="C403" s="37"/>
      <c r="D403" s="195" t="s">
        <v>199</v>
      </c>
      <c r="E403" s="37"/>
      <c r="F403" s="196" t="s">
        <v>703</v>
      </c>
      <c r="G403" s="37"/>
      <c r="H403" s="37"/>
      <c r="I403" s="192"/>
      <c r="J403" s="37"/>
      <c r="K403" s="37"/>
      <c r="L403" s="40"/>
      <c r="M403" s="193"/>
      <c r="N403" s="194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199</v>
      </c>
      <c r="AU403" s="18" t="s">
        <v>86</v>
      </c>
    </row>
    <row r="404" spans="1:65" s="2" customFormat="1" ht="37.799999999999997" customHeight="1">
      <c r="A404" s="35"/>
      <c r="B404" s="36"/>
      <c r="C404" s="176" t="s">
        <v>704</v>
      </c>
      <c r="D404" s="176" t="s">
        <v>191</v>
      </c>
      <c r="E404" s="177" t="s">
        <v>705</v>
      </c>
      <c r="F404" s="178" t="s">
        <v>706</v>
      </c>
      <c r="G404" s="179" t="s">
        <v>336</v>
      </c>
      <c r="H404" s="180">
        <v>19.882000000000001</v>
      </c>
      <c r="I404" s="181"/>
      <c r="J404" s="182">
        <f>ROUND(I404*H404,2)</f>
        <v>0</v>
      </c>
      <c r="K404" s="183"/>
      <c r="L404" s="40"/>
      <c r="M404" s="184" t="s">
        <v>19</v>
      </c>
      <c r="N404" s="185" t="s">
        <v>47</v>
      </c>
      <c r="O404" s="65"/>
      <c r="P404" s="186">
        <f>O404*H404</f>
        <v>0</v>
      </c>
      <c r="Q404" s="186">
        <v>0</v>
      </c>
      <c r="R404" s="186">
        <f>Q404*H404</f>
        <v>0</v>
      </c>
      <c r="S404" s="186">
        <v>0</v>
      </c>
      <c r="T404" s="18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8" t="s">
        <v>195</v>
      </c>
      <c r="AT404" s="188" t="s">
        <v>191</v>
      </c>
      <c r="AU404" s="188" t="s">
        <v>86</v>
      </c>
      <c r="AY404" s="18" t="s">
        <v>189</v>
      </c>
      <c r="BE404" s="189">
        <f>IF(N404="základní",J404,0)</f>
        <v>0</v>
      </c>
      <c r="BF404" s="189">
        <f>IF(N404="snížená",J404,0)</f>
        <v>0</v>
      </c>
      <c r="BG404" s="189">
        <f>IF(N404="zákl. přenesená",J404,0)</f>
        <v>0</v>
      </c>
      <c r="BH404" s="189">
        <f>IF(N404="sníž. přenesená",J404,0)</f>
        <v>0</v>
      </c>
      <c r="BI404" s="189">
        <f>IF(N404="nulová",J404,0)</f>
        <v>0</v>
      </c>
      <c r="BJ404" s="18" t="s">
        <v>84</v>
      </c>
      <c r="BK404" s="189">
        <f>ROUND(I404*H404,2)</f>
        <v>0</v>
      </c>
      <c r="BL404" s="18" t="s">
        <v>195</v>
      </c>
      <c r="BM404" s="188" t="s">
        <v>707</v>
      </c>
    </row>
    <row r="405" spans="1:65" s="2" customFormat="1" ht="38.4">
      <c r="A405" s="35"/>
      <c r="B405" s="36"/>
      <c r="C405" s="37"/>
      <c r="D405" s="190" t="s">
        <v>197</v>
      </c>
      <c r="E405" s="37"/>
      <c r="F405" s="191" t="s">
        <v>708</v>
      </c>
      <c r="G405" s="37"/>
      <c r="H405" s="37"/>
      <c r="I405" s="192"/>
      <c r="J405" s="37"/>
      <c r="K405" s="37"/>
      <c r="L405" s="40"/>
      <c r="M405" s="193"/>
      <c r="N405" s="194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197</v>
      </c>
      <c r="AU405" s="18" t="s">
        <v>86</v>
      </c>
    </row>
    <row r="406" spans="1:65" s="2" customFormat="1" ht="10.199999999999999">
      <c r="A406" s="35"/>
      <c r="B406" s="36"/>
      <c r="C406" s="37"/>
      <c r="D406" s="195" t="s">
        <v>199</v>
      </c>
      <c r="E406" s="37"/>
      <c r="F406" s="196" t="s">
        <v>709</v>
      </c>
      <c r="G406" s="37"/>
      <c r="H406" s="37"/>
      <c r="I406" s="192"/>
      <c r="J406" s="37"/>
      <c r="K406" s="37"/>
      <c r="L406" s="40"/>
      <c r="M406" s="193"/>
      <c r="N406" s="194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199</v>
      </c>
      <c r="AU406" s="18" t="s">
        <v>86</v>
      </c>
    </row>
    <row r="407" spans="1:65" s="12" customFormat="1" ht="25.95" customHeight="1">
      <c r="B407" s="160"/>
      <c r="C407" s="161"/>
      <c r="D407" s="162" t="s">
        <v>75</v>
      </c>
      <c r="E407" s="163" t="s">
        <v>269</v>
      </c>
      <c r="F407" s="163" t="s">
        <v>710</v>
      </c>
      <c r="G407" s="161"/>
      <c r="H407" s="161"/>
      <c r="I407" s="164"/>
      <c r="J407" s="165">
        <f>BK407</f>
        <v>0</v>
      </c>
      <c r="K407" s="161"/>
      <c r="L407" s="166"/>
      <c r="M407" s="167"/>
      <c r="N407" s="168"/>
      <c r="O407" s="168"/>
      <c r="P407" s="169">
        <f>P408</f>
        <v>0</v>
      </c>
      <c r="Q407" s="168"/>
      <c r="R407" s="169">
        <f>R408</f>
        <v>0.26784000000000002</v>
      </c>
      <c r="S407" s="168"/>
      <c r="T407" s="170">
        <f>T408</f>
        <v>0</v>
      </c>
      <c r="AR407" s="171" t="s">
        <v>207</v>
      </c>
      <c r="AT407" s="172" t="s">
        <v>75</v>
      </c>
      <c r="AU407" s="172" t="s">
        <v>76</v>
      </c>
      <c r="AY407" s="171" t="s">
        <v>189</v>
      </c>
      <c r="BK407" s="173">
        <f>BK408</f>
        <v>0</v>
      </c>
    </row>
    <row r="408" spans="1:65" s="12" customFormat="1" ht="22.8" customHeight="1">
      <c r="B408" s="160"/>
      <c r="C408" s="161"/>
      <c r="D408" s="162" t="s">
        <v>75</v>
      </c>
      <c r="E408" s="174" t="s">
        <v>711</v>
      </c>
      <c r="F408" s="174" t="s">
        <v>712</v>
      </c>
      <c r="G408" s="161"/>
      <c r="H408" s="161"/>
      <c r="I408" s="164"/>
      <c r="J408" s="175">
        <f>BK408</f>
        <v>0</v>
      </c>
      <c r="K408" s="161"/>
      <c r="L408" s="166"/>
      <c r="M408" s="167"/>
      <c r="N408" s="168"/>
      <c r="O408" s="168"/>
      <c r="P408" s="169">
        <f>SUM(P409:P412)</f>
        <v>0</v>
      </c>
      <c r="Q408" s="168"/>
      <c r="R408" s="169">
        <f>SUM(R409:R412)</f>
        <v>0.26784000000000002</v>
      </c>
      <c r="S408" s="168"/>
      <c r="T408" s="170">
        <f>SUM(T409:T412)</f>
        <v>0</v>
      </c>
      <c r="AR408" s="171" t="s">
        <v>207</v>
      </c>
      <c r="AT408" s="172" t="s">
        <v>75</v>
      </c>
      <c r="AU408" s="172" t="s">
        <v>84</v>
      </c>
      <c r="AY408" s="171" t="s">
        <v>189</v>
      </c>
      <c r="BK408" s="173">
        <f>SUM(BK409:BK412)</f>
        <v>0</v>
      </c>
    </row>
    <row r="409" spans="1:65" s="2" customFormat="1" ht="21.75" customHeight="1">
      <c r="A409" s="35"/>
      <c r="B409" s="36"/>
      <c r="C409" s="176" t="s">
        <v>713</v>
      </c>
      <c r="D409" s="176" t="s">
        <v>191</v>
      </c>
      <c r="E409" s="177" t="s">
        <v>714</v>
      </c>
      <c r="F409" s="178" t="s">
        <v>715</v>
      </c>
      <c r="G409" s="179" t="s">
        <v>210</v>
      </c>
      <c r="H409" s="180">
        <v>54</v>
      </c>
      <c r="I409" s="181"/>
      <c r="J409" s="182">
        <f>ROUND(I409*H409,2)</f>
        <v>0</v>
      </c>
      <c r="K409" s="183"/>
      <c r="L409" s="40"/>
      <c r="M409" s="184" t="s">
        <v>19</v>
      </c>
      <c r="N409" s="185" t="s">
        <v>47</v>
      </c>
      <c r="O409" s="65"/>
      <c r="P409" s="186">
        <f>O409*H409</f>
        <v>0</v>
      </c>
      <c r="Q409" s="186">
        <v>4.96E-3</v>
      </c>
      <c r="R409" s="186">
        <f>Q409*H409</f>
        <v>0.26784000000000002</v>
      </c>
      <c r="S409" s="186">
        <v>0</v>
      </c>
      <c r="T409" s="187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8" t="s">
        <v>567</v>
      </c>
      <c r="AT409" s="188" t="s">
        <v>191</v>
      </c>
      <c r="AU409" s="188" t="s">
        <v>86</v>
      </c>
      <c r="AY409" s="18" t="s">
        <v>189</v>
      </c>
      <c r="BE409" s="189">
        <f>IF(N409="základní",J409,0)</f>
        <v>0</v>
      </c>
      <c r="BF409" s="189">
        <f>IF(N409="snížená",J409,0)</f>
        <v>0</v>
      </c>
      <c r="BG409" s="189">
        <f>IF(N409="zákl. přenesená",J409,0)</f>
        <v>0</v>
      </c>
      <c r="BH409" s="189">
        <f>IF(N409="sníž. přenesená",J409,0)</f>
        <v>0</v>
      </c>
      <c r="BI409" s="189">
        <f>IF(N409="nulová",J409,0)</f>
        <v>0</v>
      </c>
      <c r="BJ409" s="18" t="s">
        <v>84</v>
      </c>
      <c r="BK409" s="189">
        <f>ROUND(I409*H409,2)</f>
        <v>0</v>
      </c>
      <c r="BL409" s="18" t="s">
        <v>567</v>
      </c>
      <c r="BM409" s="188" t="s">
        <v>716</v>
      </c>
    </row>
    <row r="410" spans="1:65" s="2" customFormat="1" ht="19.2">
      <c r="A410" s="35"/>
      <c r="B410" s="36"/>
      <c r="C410" s="37"/>
      <c r="D410" s="190" t="s">
        <v>197</v>
      </c>
      <c r="E410" s="37"/>
      <c r="F410" s="191" t="s">
        <v>717</v>
      </c>
      <c r="G410" s="37"/>
      <c r="H410" s="37"/>
      <c r="I410" s="192"/>
      <c r="J410" s="37"/>
      <c r="K410" s="37"/>
      <c r="L410" s="40"/>
      <c r="M410" s="193"/>
      <c r="N410" s="194"/>
      <c r="O410" s="65"/>
      <c r="P410" s="65"/>
      <c r="Q410" s="65"/>
      <c r="R410" s="65"/>
      <c r="S410" s="65"/>
      <c r="T410" s="66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197</v>
      </c>
      <c r="AU410" s="18" t="s">
        <v>86</v>
      </c>
    </row>
    <row r="411" spans="1:65" s="2" customFormat="1" ht="10.199999999999999">
      <c r="A411" s="35"/>
      <c r="B411" s="36"/>
      <c r="C411" s="37"/>
      <c r="D411" s="195" t="s">
        <v>199</v>
      </c>
      <c r="E411" s="37"/>
      <c r="F411" s="196" t="s">
        <v>718</v>
      </c>
      <c r="G411" s="37"/>
      <c r="H411" s="37"/>
      <c r="I411" s="192"/>
      <c r="J411" s="37"/>
      <c r="K411" s="37"/>
      <c r="L411" s="40"/>
      <c r="M411" s="193"/>
      <c r="N411" s="194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199</v>
      </c>
      <c r="AU411" s="18" t="s">
        <v>86</v>
      </c>
    </row>
    <row r="412" spans="1:65" s="13" customFormat="1" ht="10.199999999999999">
      <c r="B412" s="197"/>
      <c r="C412" s="198"/>
      <c r="D412" s="190" t="s">
        <v>201</v>
      </c>
      <c r="E412" s="199" t="s">
        <v>19</v>
      </c>
      <c r="F412" s="200" t="s">
        <v>268</v>
      </c>
      <c r="G412" s="198"/>
      <c r="H412" s="201">
        <v>54</v>
      </c>
      <c r="I412" s="202"/>
      <c r="J412" s="198"/>
      <c r="K412" s="198"/>
      <c r="L412" s="203"/>
      <c r="M412" s="204"/>
      <c r="N412" s="205"/>
      <c r="O412" s="205"/>
      <c r="P412" s="205"/>
      <c r="Q412" s="205"/>
      <c r="R412" s="205"/>
      <c r="S412" s="205"/>
      <c r="T412" s="206"/>
      <c r="AT412" s="207" t="s">
        <v>201</v>
      </c>
      <c r="AU412" s="207" t="s">
        <v>86</v>
      </c>
      <c r="AV412" s="13" t="s">
        <v>86</v>
      </c>
      <c r="AW412" s="13" t="s">
        <v>37</v>
      </c>
      <c r="AX412" s="13" t="s">
        <v>84</v>
      </c>
      <c r="AY412" s="207" t="s">
        <v>189</v>
      </c>
    </row>
    <row r="413" spans="1:65" s="12" customFormat="1" ht="25.95" customHeight="1">
      <c r="B413" s="160"/>
      <c r="C413" s="161"/>
      <c r="D413" s="162" t="s">
        <v>75</v>
      </c>
      <c r="E413" s="163" t="s">
        <v>719</v>
      </c>
      <c r="F413" s="163" t="s">
        <v>122</v>
      </c>
      <c r="G413" s="161"/>
      <c r="H413" s="161"/>
      <c r="I413" s="164"/>
      <c r="J413" s="165">
        <f>BK413</f>
        <v>0</v>
      </c>
      <c r="K413" s="161"/>
      <c r="L413" s="166"/>
      <c r="M413" s="167"/>
      <c r="N413" s="168"/>
      <c r="O413" s="168"/>
      <c r="P413" s="169">
        <f>P414+P427</f>
        <v>0</v>
      </c>
      <c r="Q413" s="168"/>
      <c r="R413" s="169">
        <f>R414+R427</f>
        <v>0</v>
      </c>
      <c r="S413" s="168"/>
      <c r="T413" s="170">
        <f>T414+T427</f>
        <v>0</v>
      </c>
      <c r="AR413" s="171" t="s">
        <v>220</v>
      </c>
      <c r="AT413" s="172" t="s">
        <v>75</v>
      </c>
      <c r="AU413" s="172" t="s">
        <v>76</v>
      </c>
      <c r="AY413" s="171" t="s">
        <v>189</v>
      </c>
      <c r="BK413" s="173">
        <f>BK414+BK427</f>
        <v>0</v>
      </c>
    </row>
    <row r="414" spans="1:65" s="12" customFormat="1" ht="22.8" customHeight="1">
      <c r="B414" s="160"/>
      <c r="C414" s="161"/>
      <c r="D414" s="162" t="s">
        <v>75</v>
      </c>
      <c r="E414" s="174" t="s">
        <v>720</v>
      </c>
      <c r="F414" s="174" t="s">
        <v>721</v>
      </c>
      <c r="G414" s="161"/>
      <c r="H414" s="161"/>
      <c r="I414" s="164"/>
      <c r="J414" s="175">
        <f>BK414</f>
        <v>0</v>
      </c>
      <c r="K414" s="161"/>
      <c r="L414" s="166"/>
      <c r="M414" s="167"/>
      <c r="N414" s="168"/>
      <c r="O414" s="168"/>
      <c r="P414" s="169">
        <f>SUM(P415:P426)</f>
        <v>0</v>
      </c>
      <c r="Q414" s="168"/>
      <c r="R414" s="169">
        <f>SUM(R415:R426)</f>
        <v>0</v>
      </c>
      <c r="S414" s="168"/>
      <c r="T414" s="170">
        <f>SUM(T415:T426)</f>
        <v>0</v>
      </c>
      <c r="AR414" s="171" t="s">
        <v>220</v>
      </c>
      <c r="AT414" s="172" t="s">
        <v>75</v>
      </c>
      <c r="AU414" s="172" t="s">
        <v>84</v>
      </c>
      <c r="AY414" s="171" t="s">
        <v>189</v>
      </c>
      <c r="BK414" s="173">
        <f>SUM(BK415:BK426)</f>
        <v>0</v>
      </c>
    </row>
    <row r="415" spans="1:65" s="2" customFormat="1" ht="24.15" customHeight="1">
      <c r="A415" s="35"/>
      <c r="B415" s="36"/>
      <c r="C415" s="176" t="s">
        <v>722</v>
      </c>
      <c r="D415" s="176" t="s">
        <v>191</v>
      </c>
      <c r="E415" s="177" t="s">
        <v>723</v>
      </c>
      <c r="F415" s="178" t="s">
        <v>724</v>
      </c>
      <c r="G415" s="179" t="s">
        <v>210</v>
      </c>
      <c r="H415" s="180">
        <v>1788.43</v>
      </c>
      <c r="I415" s="181"/>
      <c r="J415" s="182">
        <f>ROUND(I415*H415,2)</f>
        <v>0</v>
      </c>
      <c r="K415" s="183"/>
      <c r="L415" s="40"/>
      <c r="M415" s="184" t="s">
        <v>19</v>
      </c>
      <c r="N415" s="185" t="s">
        <v>47</v>
      </c>
      <c r="O415" s="65"/>
      <c r="P415" s="186">
        <f>O415*H415</f>
        <v>0</v>
      </c>
      <c r="Q415" s="186">
        <v>0</v>
      </c>
      <c r="R415" s="186">
        <f>Q415*H415</f>
        <v>0</v>
      </c>
      <c r="S415" s="186">
        <v>0</v>
      </c>
      <c r="T415" s="187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8" t="s">
        <v>725</v>
      </c>
      <c r="AT415" s="188" t="s">
        <v>191</v>
      </c>
      <c r="AU415" s="188" t="s">
        <v>86</v>
      </c>
      <c r="AY415" s="18" t="s">
        <v>189</v>
      </c>
      <c r="BE415" s="189">
        <f>IF(N415="základní",J415,0)</f>
        <v>0</v>
      </c>
      <c r="BF415" s="189">
        <f>IF(N415="snížená",J415,0)</f>
        <v>0</v>
      </c>
      <c r="BG415" s="189">
        <f>IF(N415="zákl. přenesená",J415,0)</f>
        <v>0</v>
      </c>
      <c r="BH415" s="189">
        <f>IF(N415="sníž. přenesená",J415,0)</f>
        <v>0</v>
      </c>
      <c r="BI415" s="189">
        <f>IF(N415="nulová",J415,0)</f>
        <v>0</v>
      </c>
      <c r="BJ415" s="18" t="s">
        <v>84</v>
      </c>
      <c r="BK415" s="189">
        <f>ROUND(I415*H415,2)</f>
        <v>0</v>
      </c>
      <c r="BL415" s="18" t="s">
        <v>725</v>
      </c>
      <c r="BM415" s="188" t="s">
        <v>726</v>
      </c>
    </row>
    <row r="416" spans="1:65" s="2" customFormat="1" ht="19.2">
      <c r="A416" s="35"/>
      <c r="B416" s="36"/>
      <c r="C416" s="37"/>
      <c r="D416" s="190" t="s">
        <v>197</v>
      </c>
      <c r="E416" s="37"/>
      <c r="F416" s="191" t="s">
        <v>724</v>
      </c>
      <c r="G416" s="37"/>
      <c r="H416" s="37"/>
      <c r="I416" s="192"/>
      <c r="J416" s="37"/>
      <c r="K416" s="37"/>
      <c r="L416" s="40"/>
      <c r="M416" s="193"/>
      <c r="N416" s="194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197</v>
      </c>
      <c r="AU416" s="18" t="s">
        <v>86</v>
      </c>
    </row>
    <row r="417" spans="1:65" s="2" customFormat="1" ht="10.199999999999999">
      <c r="A417" s="35"/>
      <c r="B417" s="36"/>
      <c r="C417" s="37"/>
      <c r="D417" s="195" t="s">
        <v>199</v>
      </c>
      <c r="E417" s="37"/>
      <c r="F417" s="196" t="s">
        <v>727</v>
      </c>
      <c r="G417" s="37"/>
      <c r="H417" s="37"/>
      <c r="I417" s="192"/>
      <c r="J417" s="37"/>
      <c r="K417" s="37"/>
      <c r="L417" s="40"/>
      <c r="M417" s="193"/>
      <c r="N417" s="194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199</v>
      </c>
      <c r="AU417" s="18" t="s">
        <v>86</v>
      </c>
    </row>
    <row r="418" spans="1:65" s="13" customFormat="1" ht="10.199999999999999">
      <c r="B418" s="197"/>
      <c r="C418" s="198"/>
      <c r="D418" s="190" t="s">
        <v>201</v>
      </c>
      <c r="E418" s="199" t="s">
        <v>19</v>
      </c>
      <c r="F418" s="200" t="s">
        <v>138</v>
      </c>
      <c r="G418" s="198"/>
      <c r="H418" s="201">
        <v>1788.43</v>
      </c>
      <c r="I418" s="202"/>
      <c r="J418" s="198"/>
      <c r="K418" s="198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201</v>
      </c>
      <c r="AU418" s="207" t="s">
        <v>86</v>
      </c>
      <c r="AV418" s="13" t="s">
        <v>86</v>
      </c>
      <c r="AW418" s="13" t="s">
        <v>37</v>
      </c>
      <c r="AX418" s="13" t="s">
        <v>84</v>
      </c>
      <c r="AY418" s="207" t="s">
        <v>189</v>
      </c>
    </row>
    <row r="419" spans="1:65" s="2" customFormat="1" ht="24.15" customHeight="1">
      <c r="A419" s="35"/>
      <c r="B419" s="36"/>
      <c r="C419" s="176" t="s">
        <v>728</v>
      </c>
      <c r="D419" s="176" t="s">
        <v>191</v>
      </c>
      <c r="E419" s="177" t="s">
        <v>729</v>
      </c>
      <c r="F419" s="178" t="s">
        <v>730</v>
      </c>
      <c r="G419" s="179" t="s">
        <v>731</v>
      </c>
      <c r="H419" s="180">
        <v>62</v>
      </c>
      <c r="I419" s="181"/>
      <c r="J419" s="182">
        <f>ROUND(I419*H419,2)</f>
        <v>0</v>
      </c>
      <c r="K419" s="183"/>
      <c r="L419" s="40"/>
      <c r="M419" s="184" t="s">
        <v>19</v>
      </c>
      <c r="N419" s="185" t="s">
        <v>47</v>
      </c>
      <c r="O419" s="65"/>
      <c r="P419" s="186">
        <f>O419*H419</f>
        <v>0</v>
      </c>
      <c r="Q419" s="186">
        <v>0</v>
      </c>
      <c r="R419" s="186">
        <f>Q419*H419</f>
        <v>0</v>
      </c>
      <c r="S419" s="186">
        <v>0</v>
      </c>
      <c r="T419" s="187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88" t="s">
        <v>725</v>
      </c>
      <c r="AT419" s="188" t="s">
        <v>191</v>
      </c>
      <c r="AU419" s="188" t="s">
        <v>86</v>
      </c>
      <c r="AY419" s="18" t="s">
        <v>189</v>
      </c>
      <c r="BE419" s="189">
        <f>IF(N419="základní",J419,0)</f>
        <v>0</v>
      </c>
      <c r="BF419" s="189">
        <f>IF(N419="snížená",J419,0)</f>
        <v>0</v>
      </c>
      <c r="BG419" s="189">
        <f>IF(N419="zákl. přenesená",J419,0)</f>
        <v>0</v>
      </c>
      <c r="BH419" s="189">
        <f>IF(N419="sníž. přenesená",J419,0)</f>
        <v>0</v>
      </c>
      <c r="BI419" s="189">
        <f>IF(N419="nulová",J419,0)</f>
        <v>0</v>
      </c>
      <c r="BJ419" s="18" t="s">
        <v>84</v>
      </c>
      <c r="BK419" s="189">
        <f>ROUND(I419*H419,2)</f>
        <v>0</v>
      </c>
      <c r="BL419" s="18" t="s">
        <v>725</v>
      </c>
      <c r="BM419" s="188" t="s">
        <v>732</v>
      </c>
    </row>
    <row r="420" spans="1:65" s="2" customFormat="1" ht="19.2">
      <c r="A420" s="35"/>
      <c r="B420" s="36"/>
      <c r="C420" s="37"/>
      <c r="D420" s="190" t="s">
        <v>197</v>
      </c>
      <c r="E420" s="37"/>
      <c r="F420" s="191" t="s">
        <v>730</v>
      </c>
      <c r="G420" s="37"/>
      <c r="H420" s="37"/>
      <c r="I420" s="192"/>
      <c r="J420" s="37"/>
      <c r="K420" s="37"/>
      <c r="L420" s="40"/>
      <c r="M420" s="193"/>
      <c r="N420" s="194"/>
      <c r="O420" s="65"/>
      <c r="P420" s="65"/>
      <c r="Q420" s="65"/>
      <c r="R420" s="65"/>
      <c r="S420" s="65"/>
      <c r="T420" s="66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197</v>
      </c>
      <c r="AU420" s="18" t="s">
        <v>86</v>
      </c>
    </row>
    <row r="421" spans="1:65" s="2" customFormat="1" ht="10.199999999999999">
      <c r="A421" s="35"/>
      <c r="B421" s="36"/>
      <c r="C421" s="37"/>
      <c r="D421" s="195" t="s">
        <v>199</v>
      </c>
      <c r="E421" s="37"/>
      <c r="F421" s="196" t="s">
        <v>733</v>
      </c>
      <c r="G421" s="37"/>
      <c r="H421" s="37"/>
      <c r="I421" s="192"/>
      <c r="J421" s="37"/>
      <c r="K421" s="37"/>
      <c r="L421" s="40"/>
      <c r="M421" s="193"/>
      <c r="N421" s="194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199</v>
      </c>
      <c r="AU421" s="18" t="s">
        <v>86</v>
      </c>
    </row>
    <row r="422" spans="1:65" s="13" customFormat="1" ht="10.199999999999999">
      <c r="B422" s="197"/>
      <c r="C422" s="198"/>
      <c r="D422" s="190" t="s">
        <v>201</v>
      </c>
      <c r="E422" s="199" t="s">
        <v>19</v>
      </c>
      <c r="F422" s="200" t="s">
        <v>734</v>
      </c>
      <c r="G422" s="198"/>
      <c r="H422" s="201">
        <v>62</v>
      </c>
      <c r="I422" s="202"/>
      <c r="J422" s="198"/>
      <c r="K422" s="198"/>
      <c r="L422" s="203"/>
      <c r="M422" s="204"/>
      <c r="N422" s="205"/>
      <c r="O422" s="205"/>
      <c r="P422" s="205"/>
      <c r="Q422" s="205"/>
      <c r="R422" s="205"/>
      <c r="S422" s="205"/>
      <c r="T422" s="206"/>
      <c r="AT422" s="207" t="s">
        <v>201</v>
      </c>
      <c r="AU422" s="207" t="s">
        <v>86</v>
      </c>
      <c r="AV422" s="13" t="s">
        <v>86</v>
      </c>
      <c r="AW422" s="13" t="s">
        <v>37</v>
      </c>
      <c r="AX422" s="13" t="s">
        <v>84</v>
      </c>
      <c r="AY422" s="207" t="s">
        <v>189</v>
      </c>
    </row>
    <row r="423" spans="1:65" s="2" customFormat="1" ht="24.15" customHeight="1">
      <c r="A423" s="35"/>
      <c r="B423" s="36"/>
      <c r="C423" s="176" t="s">
        <v>735</v>
      </c>
      <c r="D423" s="176" t="s">
        <v>191</v>
      </c>
      <c r="E423" s="177" t="s">
        <v>736</v>
      </c>
      <c r="F423" s="178" t="s">
        <v>737</v>
      </c>
      <c r="G423" s="179" t="s">
        <v>210</v>
      </c>
      <c r="H423" s="180">
        <v>1788.43</v>
      </c>
      <c r="I423" s="181"/>
      <c r="J423" s="182">
        <f>ROUND(I423*H423,2)</f>
        <v>0</v>
      </c>
      <c r="K423" s="183"/>
      <c r="L423" s="40"/>
      <c r="M423" s="184" t="s">
        <v>19</v>
      </c>
      <c r="N423" s="185" t="s">
        <v>47</v>
      </c>
      <c r="O423" s="65"/>
      <c r="P423" s="186">
        <f>O423*H423</f>
        <v>0</v>
      </c>
      <c r="Q423" s="186">
        <v>0</v>
      </c>
      <c r="R423" s="186">
        <f>Q423*H423</f>
        <v>0</v>
      </c>
      <c r="S423" s="186">
        <v>0</v>
      </c>
      <c r="T423" s="187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88" t="s">
        <v>725</v>
      </c>
      <c r="AT423" s="188" t="s">
        <v>191</v>
      </c>
      <c r="AU423" s="188" t="s">
        <v>86</v>
      </c>
      <c r="AY423" s="18" t="s">
        <v>189</v>
      </c>
      <c r="BE423" s="189">
        <f>IF(N423="základní",J423,0)</f>
        <v>0</v>
      </c>
      <c r="BF423" s="189">
        <f>IF(N423="snížená",J423,0)</f>
        <v>0</v>
      </c>
      <c r="BG423" s="189">
        <f>IF(N423="zákl. přenesená",J423,0)</f>
        <v>0</v>
      </c>
      <c r="BH423" s="189">
        <f>IF(N423="sníž. přenesená",J423,0)</f>
        <v>0</v>
      </c>
      <c r="BI423" s="189">
        <f>IF(N423="nulová",J423,0)</f>
        <v>0</v>
      </c>
      <c r="BJ423" s="18" t="s">
        <v>84</v>
      </c>
      <c r="BK423" s="189">
        <f>ROUND(I423*H423,2)</f>
        <v>0</v>
      </c>
      <c r="BL423" s="18" t="s">
        <v>725</v>
      </c>
      <c r="BM423" s="188" t="s">
        <v>738</v>
      </c>
    </row>
    <row r="424" spans="1:65" s="2" customFormat="1" ht="19.2">
      <c r="A424" s="35"/>
      <c r="B424" s="36"/>
      <c r="C424" s="37"/>
      <c r="D424" s="190" t="s">
        <v>197</v>
      </c>
      <c r="E424" s="37"/>
      <c r="F424" s="191" t="s">
        <v>737</v>
      </c>
      <c r="G424" s="37"/>
      <c r="H424" s="37"/>
      <c r="I424" s="192"/>
      <c r="J424" s="37"/>
      <c r="K424" s="37"/>
      <c r="L424" s="40"/>
      <c r="M424" s="193"/>
      <c r="N424" s="194"/>
      <c r="O424" s="65"/>
      <c r="P424" s="65"/>
      <c r="Q424" s="65"/>
      <c r="R424" s="65"/>
      <c r="S424" s="65"/>
      <c r="T424" s="66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197</v>
      </c>
      <c r="AU424" s="18" t="s">
        <v>86</v>
      </c>
    </row>
    <row r="425" spans="1:65" s="2" customFormat="1" ht="10.199999999999999">
      <c r="A425" s="35"/>
      <c r="B425" s="36"/>
      <c r="C425" s="37"/>
      <c r="D425" s="195" t="s">
        <v>199</v>
      </c>
      <c r="E425" s="37"/>
      <c r="F425" s="196" t="s">
        <v>739</v>
      </c>
      <c r="G425" s="37"/>
      <c r="H425" s="37"/>
      <c r="I425" s="192"/>
      <c r="J425" s="37"/>
      <c r="K425" s="37"/>
      <c r="L425" s="40"/>
      <c r="M425" s="193"/>
      <c r="N425" s="194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199</v>
      </c>
      <c r="AU425" s="18" t="s">
        <v>86</v>
      </c>
    </row>
    <row r="426" spans="1:65" s="13" customFormat="1" ht="10.199999999999999">
      <c r="B426" s="197"/>
      <c r="C426" s="198"/>
      <c r="D426" s="190" t="s">
        <v>201</v>
      </c>
      <c r="E426" s="199" t="s">
        <v>19</v>
      </c>
      <c r="F426" s="200" t="s">
        <v>138</v>
      </c>
      <c r="G426" s="198"/>
      <c r="H426" s="201">
        <v>1788.43</v>
      </c>
      <c r="I426" s="202"/>
      <c r="J426" s="198"/>
      <c r="K426" s="198"/>
      <c r="L426" s="203"/>
      <c r="M426" s="204"/>
      <c r="N426" s="205"/>
      <c r="O426" s="205"/>
      <c r="P426" s="205"/>
      <c r="Q426" s="205"/>
      <c r="R426" s="205"/>
      <c r="S426" s="205"/>
      <c r="T426" s="206"/>
      <c r="AT426" s="207" t="s">
        <v>201</v>
      </c>
      <c r="AU426" s="207" t="s">
        <v>86</v>
      </c>
      <c r="AV426" s="13" t="s">
        <v>86</v>
      </c>
      <c r="AW426" s="13" t="s">
        <v>37</v>
      </c>
      <c r="AX426" s="13" t="s">
        <v>84</v>
      </c>
      <c r="AY426" s="207" t="s">
        <v>189</v>
      </c>
    </row>
    <row r="427" spans="1:65" s="12" customFormat="1" ht="22.8" customHeight="1">
      <c r="B427" s="160"/>
      <c r="C427" s="161"/>
      <c r="D427" s="162" t="s">
        <v>75</v>
      </c>
      <c r="E427" s="174" t="s">
        <v>740</v>
      </c>
      <c r="F427" s="174" t="s">
        <v>741</v>
      </c>
      <c r="G427" s="161"/>
      <c r="H427" s="161"/>
      <c r="I427" s="164"/>
      <c r="J427" s="175">
        <f>BK427</f>
        <v>0</v>
      </c>
      <c r="K427" s="161"/>
      <c r="L427" s="166"/>
      <c r="M427" s="167"/>
      <c r="N427" s="168"/>
      <c r="O427" s="168"/>
      <c r="P427" s="169">
        <f>SUM(P428:P435)</f>
        <v>0</v>
      </c>
      <c r="Q427" s="168"/>
      <c r="R427" s="169">
        <f>SUM(R428:R435)</f>
        <v>0</v>
      </c>
      <c r="S427" s="168"/>
      <c r="T427" s="170">
        <f>SUM(T428:T435)</f>
        <v>0</v>
      </c>
      <c r="AR427" s="171" t="s">
        <v>220</v>
      </c>
      <c r="AT427" s="172" t="s">
        <v>75</v>
      </c>
      <c r="AU427" s="172" t="s">
        <v>84</v>
      </c>
      <c r="AY427" s="171" t="s">
        <v>189</v>
      </c>
      <c r="BK427" s="173">
        <f>SUM(BK428:BK435)</f>
        <v>0</v>
      </c>
    </row>
    <row r="428" spans="1:65" s="2" customFormat="1" ht="16.5" customHeight="1">
      <c r="A428" s="35"/>
      <c r="B428" s="36"/>
      <c r="C428" s="176" t="s">
        <v>742</v>
      </c>
      <c r="D428" s="176" t="s">
        <v>191</v>
      </c>
      <c r="E428" s="177" t="s">
        <v>743</v>
      </c>
      <c r="F428" s="178" t="s">
        <v>744</v>
      </c>
      <c r="G428" s="179" t="s">
        <v>745</v>
      </c>
      <c r="H428" s="180">
        <v>6</v>
      </c>
      <c r="I428" s="181"/>
      <c r="J428" s="182">
        <f>ROUND(I428*H428,2)</f>
        <v>0</v>
      </c>
      <c r="K428" s="183"/>
      <c r="L428" s="40"/>
      <c r="M428" s="184" t="s">
        <v>19</v>
      </c>
      <c r="N428" s="185" t="s">
        <v>47</v>
      </c>
      <c r="O428" s="65"/>
      <c r="P428" s="186">
        <f>O428*H428</f>
        <v>0</v>
      </c>
      <c r="Q428" s="186">
        <v>0</v>
      </c>
      <c r="R428" s="186">
        <f>Q428*H428</f>
        <v>0</v>
      </c>
      <c r="S428" s="186">
        <v>0</v>
      </c>
      <c r="T428" s="187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8" t="s">
        <v>725</v>
      </c>
      <c r="AT428" s="188" t="s">
        <v>191</v>
      </c>
      <c r="AU428" s="188" t="s">
        <v>86</v>
      </c>
      <c r="AY428" s="18" t="s">
        <v>189</v>
      </c>
      <c r="BE428" s="189">
        <f>IF(N428="základní",J428,0)</f>
        <v>0</v>
      </c>
      <c r="BF428" s="189">
        <f>IF(N428="snížená",J428,0)</f>
        <v>0</v>
      </c>
      <c r="BG428" s="189">
        <f>IF(N428="zákl. přenesená",J428,0)</f>
        <v>0</v>
      </c>
      <c r="BH428" s="189">
        <f>IF(N428="sníž. přenesená",J428,0)</f>
        <v>0</v>
      </c>
      <c r="BI428" s="189">
        <f>IF(N428="nulová",J428,0)</f>
        <v>0</v>
      </c>
      <c r="BJ428" s="18" t="s">
        <v>84</v>
      </c>
      <c r="BK428" s="189">
        <f>ROUND(I428*H428,2)</f>
        <v>0</v>
      </c>
      <c r="BL428" s="18" t="s">
        <v>725</v>
      </c>
      <c r="BM428" s="188" t="s">
        <v>746</v>
      </c>
    </row>
    <row r="429" spans="1:65" s="2" customFormat="1" ht="10.199999999999999">
      <c r="A429" s="35"/>
      <c r="B429" s="36"/>
      <c r="C429" s="37"/>
      <c r="D429" s="190" t="s">
        <v>197</v>
      </c>
      <c r="E429" s="37"/>
      <c r="F429" s="191" t="s">
        <v>744</v>
      </c>
      <c r="G429" s="37"/>
      <c r="H429" s="37"/>
      <c r="I429" s="192"/>
      <c r="J429" s="37"/>
      <c r="K429" s="37"/>
      <c r="L429" s="40"/>
      <c r="M429" s="193"/>
      <c r="N429" s="194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197</v>
      </c>
      <c r="AU429" s="18" t="s">
        <v>86</v>
      </c>
    </row>
    <row r="430" spans="1:65" s="2" customFormat="1" ht="10.199999999999999">
      <c r="A430" s="35"/>
      <c r="B430" s="36"/>
      <c r="C430" s="37"/>
      <c r="D430" s="195" t="s">
        <v>199</v>
      </c>
      <c r="E430" s="37"/>
      <c r="F430" s="196" t="s">
        <v>747</v>
      </c>
      <c r="G430" s="37"/>
      <c r="H430" s="37"/>
      <c r="I430" s="192"/>
      <c r="J430" s="37"/>
      <c r="K430" s="37"/>
      <c r="L430" s="40"/>
      <c r="M430" s="193"/>
      <c r="N430" s="194"/>
      <c r="O430" s="65"/>
      <c r="P430" s="65"/>
      <c r="Q430" s="65"/>
      <c r="R430" s="65"/>
      <c r="S430" s="65"/>
      <c r="T430" s="66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199</v>
      </c>
      <c r="AU430" s="18" t="s">
        <v>86</v>
      </c>
    </row>
    <row r="431" spans="1:65" s="13" customFormat="1" ht="10.199999999999999">
      <c r="B431" s="197"/>
      <c r="C431" s="198"/>
      <c r="D431" s="190" t="s">
        <v>201</v>
      </c>
      <c r="E431" s="199" t="s">
        <v>19</v>
      </c>
      <c r="F431" s="200" t="s">
        <v>227</v>
      </c>
      <c r="G431" s="198"/>
      <c r="H431" s="201">
        <v>6</v>
      </c>
      <c r="I431" s="202"/>
      <c r="J431" s="198"/>
      <c r="K431" s="198"/>
      <c r="L431" s="203"/>
      <c r="M431" s="204"/>
      <c r="N431" s="205"/>
      <c r="O431" s="205"/>
      <c r="P431" s="205"/>
      <c r="Q431" s="205"/>
      <c r="R431" s="205"/>
      <c r="S431" s="205"/>
      <c r="T431" s="206"/>
      <c r="AT431" s="207" t="s">
        <v>201</v>
      </c>
      <c r="AU431" s="207" t="s">
        <v>86</v>
      </c>
      <c r="AV431" s="13" t="s">
        <v>86</v>
      </c>
      <c r="AW431" s="13" t="s">
        <v>37</v>
      </c>
      <c r="AX431" s="13" t="s">
        <v>84</v>
      </c>
      <c r="AY431" s="207" t="s">
        <v>189</v>
      </c>
    </row>
    <row r="432" spans="1:65" s="2" customFormat="1" ht="16.5" customHeight="1">
      <c r="A432" s="35"/>
      <c r="B432" s="36"/>
      <c r="C432" s="176" t="s">
        <v>748</v>
      </c>
      <c r="D432" s="176" t="s">
        <v>191</v>
      </c>
      <c r="E432" s="177" t="s">
        <v>749</v>
      </c>
      <c r="F432" s="178" t="s">
        <v>750</v>
      </c>
      <c r="G432" s="179" t="s">
        <v>745</v>
      </c>
      <c r="H432" s="180">
        <v>3</v>
      </c>
      <c r="I432" s="181"/>
      <c r="J432" s="182">
        <f>ROUND(I432*H432,2)</f>
        <v>0</v>
      </c>
      <c r="K432" s="183"/>
      <c r="L432" s="40"/>
      <c r="M432" s="184" t="s">
        <v>19</v>
      </c>
      <c r="N432" s="185" t="s">
        <v>47</v>
      </c>
      <c r="O432" s="65"/>
      <c r="P432" s="186">
        <f>O432*H432</f>
        <v>0</v>
      </c>
      <c r="Q432" s="186">
        <v>0</v>
      </c>
      <c r="R432" s="186">
        <f>Q432*H432</f>
        <v>0</v>
      </c>
      <c r="S432" s="186">
        <v>0</v>
      </c>
      <c r="T432" s="187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88" t="s">
        <v>725</v>
      </c>
      <c r="AT432" s="188" t="s">
        <v>191</v>
      </c>
      <c r="AU432" s="188" t="s">
        <v>86</v>
      </c>
      <c r="AY432" s="18" t="s">
        <v>189</v>
      </c>
      <c r="BE432" s="189">
        <f>IF(N432="základní",J432,0)</f>
        <v>0</v>
      </c>
      <c r="BF432" s="189">
        <f>IF(N432="snížená",J432,0)</f>
        <v>0</v>
      </c>
      <c r="BG432" s="189">
        <f>IF(N432="zákl. přenesená",J432,0)</f>
        <v>0</v>
      </c>
      <c r="BH432" s="189">
        <f>IF(N432="sníž. přenesená",J432,0)</f>
        <v>0</v>
      </c>
      <c r="BI432" s="189">
        <f>IF(N432="nulová",J432,0)</f>
        <v>0</v>
      </c>
      <c r="BJ432" s="18" t="s">
        <v>84</v>
      </c>
      <c r="BK432" s="189">
        <f>ROUND(I432*H432,2)</f>
        <v>0</v>
      </c>
      <c r="BL432" s="18" t="s">
        <v>725</v>
      </c>
      <c r="BM432" s="188" t="s">
        <v>751</v>
      </c>
    </row>
    <row r="433" spans="1:51" s="2" customFormat="1" ht="10.199999999999999">
      <c r="A433" s="35"/>
      <c r="B433" s="36"/>
      <c r="C433" s="37"/>
      <c r="D433" s="190" t="s">
        <v>197</v>
      </c>
      <c r="E433" s="37"/>
      <c r="F433" s="191" t="s">
        <v>750</v>
      </c>
      <c r="G433" s="37"/>
      <c r="H433" s="37"/>
      <c r="I433" s="192"/>
      <c r="J433" s="37"/>
      <c r="K433" s="37"/>
      <c r="L433" s="40"/>
      <c r="M433" s="193"/>
      <c r="N433" s="194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197</v>
      </c>
      <c r="AU433" s="18" t="s">
        <v>86</v>
      </c>
    </row>
    <row r="434" spans="1:51" s="2" customFormat="1" ht="10.199999999999999">
      <c r="A434" s="35"/>
      <c r="B434" s="36"/>
      <c r="C434" s="37"/>
      <c r="D434" s="195" t="s">
        <v>199</v>
      </c>
      <c r="E434" s="37"/>
      <c r="F434" s="196" t="s">
        <v>752</v>
      </c>
      <c r="G434" s="37"/>
      <c r="H434" s="37"/>
      <c r="I434" s="192"/>
      <c r="J434" s="37"/>
      <c r="K434" s="37"/>
      <c r="L434" s="40"/>
      <c r="M434" s="193"/>
      <c r="N434" s="194"/>
      <c r="O434" s="65"/>
      <c r="P434" s="65"/>
      <c r="Q434" s="65"/>
      <c r="R434" s="65"/>
      <c r="S434" s="65"/>
      <c r="T434" s="66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199</v>
      </c>
      <c r="AU434" s="18" t="s">
        <v>86</v>
      </c>
    </row>
    <row r="435" spans="1:51" s="13" customFormat="1" ht="10.199999999999999">
      <c r="B435" s="197"/>
      <c r="C435" s="198"/>
      <c r="D435" s="190" t="s">
        <v>201</v>
      </c>
      <c r="E435" s="199" t="s">
        <v>19</v>
      </c>
      <c r="F435" s="200" t="s">
        <v>207</v>
      </c>
      <c r="G435" s="198"/>
      <c r="H435" s="201">
        <v>3</v>
      </c>
      <c r="I435" s="202"/>
      <c r="J435" s="198"/>
      <c r="K435" s="198"/>
      <c r="L435" s="203"/>
      <c r="M435" s="230"/>
      <c r="N435" s="231"/>
      <c r="O435" s="231"/>
      <c r="P435" s="231"/>
      <c r="Q435" s="231"/>
      <c r="R435" s="231"/>
      <c r="S435" s="231"/>
      <c r="T435" s="232"/>
      <c r="AT435" s="207" t="s">
        <v>201</v>
      </c>
      <c r="AU435" s="207" t="s">
        <v>86</v>
      </c>
      <c r="AV435" s="13" t="s">
        <v>86</v>
      </c>
      <c r="AW435" s="13" t="s">
        <v>37</v>
      </c>
      <c r="AX435" s="13" t="s">
        <v>84</v>
      </c>
      <c r="AY435" s="207" t="s">
        <v>189</v>
      </c>
    </row>
    <row r="436" spans="1:51" s="2" customFormat="1" ht="6.9" customHeight="1">
      <c r="A436" s="35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0"/>
      <c r="M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</row>
  </sheetData>
  <sheetProtection algorithmName="SHA-512" hashValue="78kjRCaZnbjFngOahBqxiyUThanJbXAAj0BrrHp9Jtb6pYbX0/4iUF1DtYRhRo81u1SYgHSg1Ly7kW0G1w33uw==" saltValue="BcMXG9cy/Ga/VkoKJuzXM7JQaOxB02aD5CTFGwR0BhBIoDp1LLl5tvnhOALaNhWbzmZxihszBXKz79DQctZ3OA==" spinCount="100000" sheet="1" objects="1" scenarios="1" formatColumns="0" formatRows="0" autoFilter="0"/>
  <autoFilter ref="C90:K435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/>
    <hyperlink ref="F100" r:id="rId2"/>
    <hyperlink ref="F104" r:id="rId3"/>
    <hyperlink ref="F108" r:id="rId4"/>
    <hyperlink ref="F112" r:id="rId5"/>
    <hyperlink ref="F116" r:id="rId6"/>
    <hyperlink ref="F120" r:id="rId7"/>
    <hyperlink ref="F124" r:id="rId8"/>
    <hyperlink ref="F128" r:id="rId9"/>
    <hyperlink ref="F132" r:id="rId10"/>
    <hyperlink ref="F141" r:id="rId11"/>
    <hyperlink ref="F145" r:id="rId12"/>
    <hyperlink ref="F149" r:id="rId13"/>
    <hyperlink ref="F153" r:id="rId14"/>
    <hyperlink ref="F157" r:id="rId15"/>
    <hyperlink ref="F161" r:id="rId16"/>
    <hyperlink ref="F165" r:id="rId17"/>
    <hyperlink ref="F169" r:id="rId18"/>
    <hyperlink ref="F174" r:id="rId19"/>
    <hyperlink ref="F178" r:id="rId20"/>
    <hyperlink ref="F183" r:id="rId21"/>
    <hyperlink ref="F192" r:id="rId22"/>
    <hyperlink ref="F195" r:id="rId23"/>
    <hyperlink ref="F203" r:id="rId24"/>
    <hyperlink ref="F210" r:id="rId25"/>
    <hyperlink ref="F215" r:id="rId26"/>
    <hyperlink ref="F219" r:id="rId27"/>
    <hyperlink ref="F223" r:id="rId28"/>
    <hyperlink ref="F227" r:id="rId29"/>
    <hyperlink ref="F232" r:id="rId30"/>
    <hyperlink ref="F240" r:id="rId31"/>
    <hyperlink ref="F244" r:id="rId32"/>
    <hyperlink ref="F250" r:id="rId33"/>
    <hyperlink ref="F256" r:id="rId34"/>
    <hyperlink ref="F267" r:id="rId35"/>
    <hyperlink ref="F271" r:id="rId36"/>
    <hyperlink ref="F290" r:id="rId37"/>
    <hyperlink ref="F301" r:id="rId38"/>
    <hyperlink ref="F307" r:id="rId39"/>
    <hyperlink ref="F313" r:id="rId40"/>
    <hyperlink ref="F322" r:id="rId41"/>
    <hyperlink ref="F330" r:id="rId42"/>
    <hyperlink ref="F340" r:id="rId43"/>
    <hyperlink ref="F349" r:id="rId44"/>
    <hyperlink ref="F353" r:id="rId45"/>
    <hyperlink ref="F357" r:id="rId46"/>
    <hyperlink ref="F361" r:id="rId47"/>
    <hyperlink ref="F367" r:id="rId48"/>
    <hyperlink ref="F373" r:id="rId49"/>
    <hyperlink ref="F379" r:id="rId50"/>
    <hyperlink ref="F383" r:id="rId51"/>
    <hyperlink ref="F387" r:id="rId52"/>
    <hyperlink ref="F392" r:id="rId53"/>
    <hyperlink ref="F395" r:id="rId54"/>
    <hyperlink ref="F399" r:id="rId55"/>
    <hyperlink ref="F403" r:id="rId56"/>
    <hyperlink ref="F406" r:id="rId57"/>
    <hyperlink ref="F411" r:id="rId58"/>
    <hyperlink ref="F417" r:id="rId59"/>
    <hyperlink ref="F421" r:id="rId60"/>
    <hyperlink ref="F425" r:id="rId61"/>
    <hyperlink ref="F430" r:id="rId62"/>
    <hyperlink ref="F434" r:id="rId63"/>
  </hyperlinks>
  <pageMargins left="0.39374999999999999" right="0.39374999999999999" top="0.39374999999999999" bottom="0.39374999999999999" header="0" footer="0"/>
  <pageSetup paperSize="9" scale="88" fitToHeight="100" orientation="portrait" blackAndWhite="1" r:id="rId64"/>
  <headerFooter>
    <oddFooter>&amp;CStrana &amp;P z &amp;N</oddFooter>
  </headerFooter>
  <drawing r:id="rId6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90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</row>
    <row r="4" spans="1:4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</row>
    <row r="8" spans="1:4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80" t="s">
        <v>753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ROUND(J88,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ROUND((SUM(BE88:BE152)),  2)</f>
        <v>0</v>
      </c>
      <c r="G33" s="35"/>
      <c r="H33" s="35"/>
      <c r="I33" s="120">
        <v>0.21</v>
      </c>
      <c r="J33" s="119">
        <f>ROUND(((SUM(BE88:BE152))*I33),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ROUND((SUM(BF88:BF152)),  2)</f>
        <v>0</v>
      </c>
      <c r="G34" s="35"/>
      <c r="H34" s="35"/>
      <c r="I34" s="120">
        <v>0.12</v>
      </c>
      <c r="J34" s="119">
        <f>ROUND(((SUM(BF88:BF152))*I34),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ROUND((SUM(BG88:BG152)),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ROUND((SUM(BH88:BH152)),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ROUND((SUM(BI88:BI152)),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01.1.6 - Komunikace v rámci trasy IO 01 - Vodovodní přívaděč 2 - st. 903,61 - 2411,5 m (Vod. řad A, kabely)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J89</f>
        <v>0</v>
      </c>
      <c r="K60" s="137"/>
      <c r="L60" s="141"/>
    </row>
    <row r="61" spans="1:47" s="10" customFormat="1" ht="19.95" customHeight="1">
      <c r="B61" s="142"/>
      <c r="C61" s="143"/>
      <c r="D61" s="144" t="s">
        <v>163</v>
      </c>
      <c r="E61" s="145"/>
      <c r="F61" s="145"/>
      <c r="G61" s="145"/>
      <c r="H61" s="145"/>
      <c r="I61" s="145"/>
      <c r="J61" s="146">
        <f>J90</f>
        <v>0</v>
      </c>
      <c r="K61" s="143"/>
      <c r="L61" s="147"/>
    </row>
    <row r="62" spans="1:47" s="10" customFormat="1" ht="19.95" customHeight="1">
      <c r="B62" s="142"/>
      <c r="C62" s="143"/>
      <c r="D62" s="144" t="s">
        <v>165</v>
      </c>
      <c r="E62" s="145"/>
      <c r="F62" s="145"/>
      <c r="G62" s="145"/>
      <c r="H62" s="145"/>
      <c r="I62" s="145"/>
      <c r="J62" s="146">
        <f>J103</f>
        <v>0</v>
      </c>
      <c r="K62" s="143"/>
      <c r="L62" s="147"/>
    </row>
    <row r="63" spans="1:47" s="10" customFormat="1" ht="19.95" customHeight="1">
      <c r="B63" s="142"/>
      <c r="C63" s="143"/>
      <c r="D63" s="144" t="s">
        <v>166</v>
      </c>
      <c r="E63" s="145"/>
      <c r="F63" s="145"/>
      <c r="G63" s="145"/>
      <c r="H63" s="145"/>
      <c r="I63" s="145"/>
      <c r="J63" s="146">
        <f>J120</f>
        <v>0</v>
      </c>
      <c r="K63" s="143"/>
      <c r="L63" s="147"/>
    </row>
    <row r="64" spans="1:47" s="10" customFormat="1" ht="19.95" customHeight="1">
      <c r="B64" s="142"/>
      <c r="C64" s="143"/>
      <c r="D64" s="144" t="s">
        <v>754</v>
      </c>
      <c r="E64" s="145"/>
      <c r="F64" s="145"/>
      <c r="G64" s="145"/>
      <c r="H64" s="145"/>
      <c r="I64" s="145"/>
      <c r="J64" s="146">
        <f>J124</f>
        <v>0</v>
      </c>
      <c r="K64" s="143"/>
      <c r="L64" s="147"/>
    </row>
    <row r="65" spans="1:31" s="10" customFormat="1" ht="19.95" customHeight="1">
      <c r="B65" s="142"/>
      <c r="C65" s="143"/>
      <c r="D65" s="144" t="s">
        <v>167</v>
      </c>
      <c r="E65" s="145"/>
      <c r="F65" s="145"/>
      <c r="G65" s="145"/>
      <c r="H65" s="145"/>
      <c r="I65" s="145"/>
      <c r="J65" s="146">
        <f>J129</f>
        <v>0</v>
      </c>
      <c r="K65" s="143"/>
      <c r="L65" s="147"/>
    </row>
    <row r="66" spans="1:31" s="10" customFormat="1" ht="19.95" customHeight="1">
      <c r="B66" s="142"/>
      <c r="C66" s="143"/>
      <c r="D66" s="144" t="s">
        <v>168</v>
      </c>
      <c r="E66" s="145"/>
      <c r="F66" s="145"/>
      <c r="G66" s="145"/>
      <c r="H66" s="145"/>
      <c r="I66" s="145"/>
      <c r="J66" s="146">
        <f>J138</f>
        <v>0</v>
      </c>
      <c r="K66" s="143"/>
      <c r="L66" s="147"/>
    </row>
    <row r="67" spans="1:31" s="9" customFormat="1" ht="24.9" customHeight="1">
      <c r="B67" s="136"/>
      <c r="C67" s="137"/>
      <c r="D67" s="138" t="s">
        <v>171</v>
      </c>
      <c r="E67" s="139"/>
      <c r="F67" s="139"/>
      <c r="G67" s="139"/>
      <c r="H67" s="139"/>
      <c r="I67" s="139"/>
      <c r="J67" s="140">
        <f>J147</f>
        <v>0</v>
      </c>
      <c r="K67" s="137"/>
      <c r="L67" s="141"/>
    </row>
    <row r="68" spans="1:31" s="10" customFormat="1" ht="19.95" customHeight="1">
      <c r="B68" s="142"/>
      <c r="C68" s="143"/>
      <c r="D68" s="144" t="s">
        <v>755</v>
      </c>
      <c r="E68" s="145"/>
      <c r="F68" s="145"/>
      <c r="G68" s="145"/>
      <c r="H68" s="145"/>
      <c r="I68" s="145"/>
      <c r="J68" s="146">
        <f>J148</f>
        <v>0</v>
      </c>
      <c r="K68" s="143"/>
      <c r="L68" s="147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>
      <c r="A75" s="35"/>
      <c r="B75" s="36"/>
      <c r="C75" s="24" t="s">
        <v>174</v>
      </c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85" t="str">
        <f>E7</f>
        <v>Vodovod Tošovice II. Etapa</v>
      </c>
      <c r="F78" s="386"/>
      <c r="G78" s="386"/>
      <c r="H78" s="386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141</v>
      </c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30" customHeight="1">
      <c r="A80" s="35"/>
      <c r="B80" s="36"/>
      <c r="C80" s="37"/>
      <c r="D80" s="37"/>
      <c r="E80" s="342" t="str">
        <f>E9</f>
        <v>01.1.6 - Komunikace v rámci trasy IO 01 - Vodovodní přívaděč 2 - st. 903,61 - 2411,5 m (Vod. řad A, kabely)</v>
      </c>
      <c r="F80" s="387"/>
      <c r="G80" s="387"/>
      <c r="H80" s="38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Odry</v>
      </c>
      <c r="G82" s="37"/>
      <c r="H82" s="37"/>
      <c r="I82" s="30" t="s">
        <v>23</v>
      </c>
      <c r="J82" s="60" t="str">
        <f>IF(J12="","",J12)</f>
        <v>5. 5. 2025</v>
      </c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15" customHeight="1">
      <c r="A84" s="35"/>
      <c r="B84" s="36"/>
      <c r="C84" s="30" t="s">
        <v>25</v>
      </c>
      <c r="D84" s="37"/>
      <c r="E84" s="37"/>
      <c r="F84" s="28" t="str">
        <f>E15</f>
        <v>Město Odry</v>
      </c>
      <c r="G84" s="37"/>
      <c r="H84" s="37"/>
      <c r="I84" s="30" t="s">
        <v>33</v>
      </c>
      <c r="J84" s="33" t="str">
        <f>E21</f>
        <v>Hydroelko, s.r.o.</v>
      </c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>
      <c r="A85" s="35"/>
      <c r="B85" s="36"/>
      <c r="C85" s="30" t="s">
        <v>31</v>
      </c>
      <c r="D85" s="37"/>
      <c r="E85" s="37"/>
      <c r="F85" s="28" t="str">
        <f>IF(E18="","",E18)</f>
        <v>Vyplň údaj</v>
      </c>
      <c r="G85" s="37"/>
      <c r="H85" s="37"/>
      <c r="I85" s="30" t="s">
        <v>38</v>
      </c>
      <c r="J85" s="33" t="str">
        <f>E24</f>
        <v xml:space="preserve"> </v>
      </c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8"/>
      <c r="B87" s="149"/>
      <c r="C87" s="150" t="s">
        <v>175</v>
      </c>
      <c r="D87" s="151" t="s">
        <v>61</v>
      </c>
      <c r="E87" s="151" t="s">
        <v>57</v>
      </c>
      <c r="F87" s="151" t="s">
        <v>58</v>
      </c>
      <c r="G87" s="151" t="s">
        <v>176</v>
      </c>
      <c r="H87" s="151" t="s">
        <v>177</v>
      </c>
      <c r="I87" s="151" t="s">
        <v>178</v>
      </c>
      <c r="J87" s="152" t="s">
        <v>160</v>
      </c>
      <c r="K87" s="153" t="s">
        <v>179</v>
      </c>
      <c r="L87" s="154"/>
      <c r="M87" s="69" t="s">
        <v>19</v>
      </c>
      <c r="N87" s="70" t="s">
        <v>46</v>
      </c>
      <c r="O87" s="70" t="s">
        <v>180</v>
      </c>
      <c r="P87" s="70" t="s">
        <v>181</v>
      </c>
      <c r="Q87" s="70" t="s">
        <v>182</v>
      </c>
      <c r="R87" s="70" t="s">
        <v>183</v>
      </c>
      <c r="S87" s="70" t="s">
        <v>184</v>
      </c>
      <c r="T87" s="71" t="s">
        <v>185</v>
      </c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65" s="2" customFormat="1" ht="22.8" customHeight="1">
      <c r="A88" s="35"/>
      <c r="B88" s="36"/>
      <c r="C88" s="76" t="s">
        <v>186</v>
      </c>
      <c r="D88" s="37"/>
      <c r="E88" s="37"/>
      <c r="F88" s="37"/>
      <c r="G88" s="37"/>
      <c r="H88" s="37"/>
      <c r="I88" s="37"/>
      <c r="J88" s="155">
        <f>BK88</f>
        <v>0</v>
      </c>
      <c r="K88" s="37"/>
      <c r="L88" s="40"/>
      <c r="M88" s="72"/>
      <c r="N88" s="156"/>
      <c r="O88" s="73"/>
      <c r="P88" s="157">
        <f>P89+P147</f>
        <v>0</v>
      </c>
      <c r="Q88" s="73"/>
      <c r="R88" s="157">
        <f>R89+R147</f>
        <v>1.4355696999999998</v>
      </c>
      <c r="S88" s="73"/>
      <c r="T88" s="158">
        <f>T89+T147</f>
        <v>2547.9990200000002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75</v>
      </c>
      <c r="AU88" s="18" t="s">
        <v>161</v>
      </c>
      <c r="BK88" s="159">
        <f>BK89+BK147</f>
        <v>0</v>
      </c>
    </row>
    <row r="89" spans="1:65" s="12" customFormat="1" ht="25.95" customHeight="1">
      <c r="B89" s="160"/>
      <c r="C89" s="161"/>
      <c r="D89" s="162" t="s">
        <v>75</v>
      </c>
      <c r="E89" s="163" t="s">
        <v>187</v>
      </c>
      <c r="F89" s="163" t="s">
        <v>188</v>
      </c>
      <c r="G89" s="161"/>
      <c r="H89" s="161"/>
      <c r="I89" s="164"/>
      <c r="J89" s="165">
        <f>BK89</f>
        <v>0</v>
      </c>
      <c r="K89" s="161"/>
      <c r="L89" s="166"/>
      <c r="M89" s="167"/>
      <c r="N89" s="168"/>
      <c r="O89" s="168"/>
      <c r="P89" s="169">
        <f>P90+P103+P120+P124+P129+P138</f>
        <v>0</v>
      </c>
      <c r="Q89" s="168"/>
      <c r="R89" s="169">
        <f>R90+R103+R120+R124+R129+R138</f>
        <v>1.4355696999999998</v>
      </c>
      <c r="S89" s="168"/>
      <c r="T89" s="170">
        <f>T90+T103+T120+T124+T129+T138</f>
        <v>2547.9990200000002</v>
      </c>
      <c r="AR89" s="171" t="s">
        <v>84</v>
      </c>
      <c r="AT89" s="172" t="s">
        <v>75</v>
      </c>
      <c r="AU89" s="172" t="s">
        <v>76</v>
      </c>
      <c r="AY89" s="171" t="s">
        <v>189</v>
      </c>
      <c r="BK89" s="173">
        <f>BK90+BK103+BK120+BK124+BK129+BK138</f>
        <v>0</v>
      </c>
    </row>
    <row r="90" spans="1:65" s="12" customFormat="1" ht="22.8" customHeight="1">
      <c r="B90" s="160"/>
      <c r="C90" s="161"/>
      <c r="D90" s="162" t="s">
        <v>75</v>
      </c>
      <c r="E90" s="174" t="s">
        <v>84</v>
      </c>
      <c r="F90" s="174" t="s">
        <v>190</v>
      </c>
      <c r="G90" s="161"/>
      <c r="H90" s="161"/>
      <c r="I90" s="164"/>
      <c r="J90" s="175">
        <f>BK90</f>
        <v>0</v>
      </c>
      <c r="K90" s="161"/>
      <c r="L90" s="166"/>
      <c r="M90" s="167"/>
      <c r="N90" s="168"/>
      <c r="O90" s="168"/>
      <c r="P90" s="169">
        <f>SUM(P91:P102)</f>
        <v>0</v>
      </c>
      <c r="Q90" s="168"/>
      <c r="R90" s="169">
        <f>SUM(R91:R102)</f>
        <v>0.58820969999999995</v>
      </c>
      <c r="S90" s="168"/>
      <c r="T90" s="170">
        <f>SUM(T91:T102)</f>
        <v>2547.9990200000002</v>
      </c>
      <c r="AR90" s="171" t="s">
        <v>84</v>
      </c>
      <c r="AT90" s="172" t="s">
        <v>75</v>
      </c>
      <c r="AU90" s="172" t="s">
        <v>84</v>
      </c>
      <c r="AY90" s="171" t="s">
        <v>189</v>
      </c>
      <c r="BK90" s="173">
        <f>SUM(BK91:BK102)</f>
        <v>0</v>
      </c>
    </row>
    <row r="91" spans="1:65" s="2" customFormat="1" ht="24.15" customHeight="1">
      <c r="A91" s="35"/>
      <c r="B91" s="36"/>
      <c r="C91" s="176" t="s">
        <v>84</v>
      </c>
      <c r="D91" s="176" t="s">
        <v>191</v>
      </c>
      <c r="E91" s="177" t="s">
        <v>756</v>
      </c>
      <c r="F91" s="178" t="s">
        <v>757</v>
      </c>
      <c r="G91" s="179" t="s">
        <v>230</v>
      </c>
      <c r="H91" s="180">
        <v>3425.7280000000001</v>
      </c>
      <c r="I91" s="181"/>
      <c r="J91" s="182">
        <f>ROUND(I91*H91,2)</f>
        <v>0</v>
      </c>
      <c r="K91" s="183"/>
      <c r="L91" s="40"/>
      <c r="M91" s="184" t="s">
        <v>19</v>
      </c>
      <c r="N91" s="185" t="s">
        <v>47</v>
      </c>
      <c r="O91" s="65"/>
      <c r="P91" s="186">
        <f>O91*H91</f>
        <v>0</v>
      </c>
      <c r="Q91" s="186">
        <v>0</v>
      </c>
      <c r="R91" s="186">
        <f>Q91*H91</f>
        <v>0</v>
      </c>
      <c r="S91" s="186">
        <v>0.44</v>
      </c>
      <c r="T91" s="187">
        <f>S91*H91</f>
        <v>1507.32032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8" t="s">
        <v>195</v>
      </c>
      <c r="AT91" s="188" t="s">
        <v>191</v>
      </c>
      <c r="AU91" s="188" t="s">
        <v>86</v>
      </c>
      <c r="AY91" s="18" t="s">
        <v>189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8" t="s">
        <v>84</v>
      </c>
      <c r="BK91" s="189">
        <f>ROUND(I91*H91,2)</f>
        <v>0</v>
      </c>
      <c r="BL91" s="18" t="s">
        <v>195</v>
      </c>
      <c r="BM91" s="188" t="s">
        <v>758</v>
      </c>
    </row>
    <row r="92" spans="1:65" s="2" customFormat="1" ht="38.4">
      <c r="A92" s="35"/>
      <c r="B92" s="36"/>
      <c r="C92" s="37"/>
      <c r="D92" s="190" t="s">
        <v>197</v>
      </c>
      <c r="E92" s="37"/>
      <c r="F92" s="191" t="s">
        <v>759</v>
      </c>
      <c r="G92" s="37"/>
      <c r="H92" s="37"/>
      <c r="I92" s="192"/>
      <c r="J92" s="37"/>
      <c r="K92" s="37"/>
      <c r="L92" s="40"/>
      <c r="M92" s="193"/>
      <c r="N92" s="194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197</v>
      </c>
      <c r="AU92" s="18" t="s">
        <v>86</v>
      </c>
    </row>
    <row r="93" spans="1:65" s="2" customFormat="1" ht="10.199999999999999">
      <c r="A93" s="35"/>
      <c r="B93" s="36"/>
      <c r="C93" s="37"/>
      <c r="D93" s="195" t="s">
        <v>199</v>
      </c>
      <c r="E93" s="37"/>
      <c r="F93" s="196" t="s">
        <v>760</v>
      </c>
      <c r="G93" s="37"/>
      <c r="H93" s="37"/>
      <c r="I93" s="192"/>
      <c r="J93" s="37"/>
      <c r="K93" s="37"/>
      <c r="L93" s="40"/>
      <c r="M93" s="193"/>
      <c r="N93" s="194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199</v>
      </c>
      <c r="AU93" s="18" t="s">
        <v>86</v>
      </c>
    </row>
    <row r="94" spans="1:65" s="13" customFormat="1" ht="20.399999999999999">
      <c r="B94" s="197"/>
      <c r="C94" s="198"/>
      <c r="D94" s="190" t="s">
        <v>201</v>
      </c>
      <c r="E94" s="199" t="s">
        <v>761</v>
      </c>
      <c r="F94" s="200" t="s">
        <v>762</v>
      </c>
      <c r="G94" s="198"/>
      <c r="H94" s="201">
        <v>3425.7280000000001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201</v>
      </c>
      <c r="AU94" s="207" t="s">
        <v>86</v>
      </c>
      <c r="AV94" s="13" t="s">
        <v>86</v>
      </c>
      <c r="AW94" s="13" t="s">
        <v>37</v>
      </c>
      <c r="AX94" s="13" t="s">
        <v>84</v>
      </c>
      <c r="AY94" s="207" t="s">
        <v>189</v>
      </c>
    </row>
    <row r="95" spans="1:65" s="2" customFormat="1" ht="33" customHeight="1">
      <c r="A95" s="35"/>
      <c r="B95" s="36"/>
      <c r="C95" s="176" t="s">
        <v>86</v>
      </c>
      <c r="D95" s="176" t="s">
        <v>191</v>
      </c>
      <c r="E95" s="177" t="s">
        <v>763</v>
      </c>
      <c r="F95" s="178" t="s">
        <v>764</v>
      </c>
      <c r="G95" s="179" t="s">
        <v>230</v>
      </c>
      <c r="H95" s="180">
        <v>4524.6899999999996</v>
      </c>
      <c r="I95" s="181"/>
      <c r="J95" s="182">
        <f>ROUND(I95*H95,2)</f>
        <v>0</v>
      </c>
      <c r="K95" s="183"/>
      <c r="L95" s="40"/>
      <c r="M95" s="184" t="s">
        <v>19</v>
      </c>
      <c r="N95" s="185" t="s">
        <v>47</v>
      </c>
      <c r="O95" s="65"/>
      <c r="P95" s="186">
        <f>O95*H95</f>
        <v>0</v>
      </c>
      <c r="Q95" s="186">
        <v>1.2999999999999999E-4</v>
      </c>
      <c r="R95" s="186">
        <f>Q95*H95</f>
        <v>0.58820969999999995</v>
      </c>
      <c r="S95" s="186">
        <v>0.23</v>
      </c>
      <c r="T95" s="187">
        <f>S95*H95</f>
        <v>1040.6786999999999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8" t="s">
        <v>195</v>
      </c>
      <c r="AT95" s="188" t="s">
        <v>191</v>
      </c>
      <c r="AU95" s="188" t="s">
        <v>86</v>
      </c>
      <c r="AY95" s="18" t="s">
        <v>189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8" t="s">
        <v>84</v>
      </c>
      <c r="BK95" s="189">
        <f>ROUND(I95*H95,2)</f>
        <v>0</v>
      </c>
      <c r="BL95" s="18" t="s">
        <v>195</v>
      </c>
      <c r="BM95" s="188" t="s">
        <v>765</v>
      </c>
    </row>
    <row r="96" spans="1:65" s="2" customFormat="1" ht="38.4">
      <c r="A96" s="35"/>
      <c r="B96" s="36"/>
      <c r="C96" s="37"/>
      <c r="D96" s="190" t="s">
        <v>197</v>
      </c>
      <c r="E96" s="37"/>
      <c r="F96" s="191" t="s">
        <v>766</v>
      </c>
      <c r="G96" s="37"/>
      <c r="H96" s="37"/>
      <c r="I96" s="192"/>
      <c r="J96" s="37"/>
      <c r="K96" s="37"/>
      <c r="L96" s="40"/>
      <c r="M96" s="193"/>
      <c r="N96" s="19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197</v>
      </c>
      <c r="AU96" s="18" t="s">
        <v>86</v>
      </c>
    </row>
    <row r="97" spans="1:65" s="2" customFormat="1" ht="10.199999999999999">
      <c r="A97" s="35"/>
      <c r="B97" s="36"/>
      <c r="C97" s="37"/>
      <c r="D97" s="195" t="s">
        <v>199</v>
      </c>
      <c r="E97" s="37"/>
      <c r="F97" s="196" t="s">
        <v>767</v>
      </c>
      <c r="G97" s="37"/>
      <c r="H97" s="37"/>
      <c r="I97" s="192"/>
      <c r="J97" s="37"/>
      <c r="K97" s="37"/>
      <c r="L97" s="40"/>
      <c r="M97" s="193"/>
      <c r="N97" s="19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199</v>
      </c>
      <c r="AU97" s="18" t="s">
        <v>86</v>
      </c>
    </row>
    <row r="98" spans="1:65" s="13" customFormat="1" ht="10.199999999999999">
      <c r="B98" s="197"/>
      <c r="C98" s="198"/>
      <c r="D98" s="190" t="s">
        <v>201</v>
      </c>
      <c r="E98" s="199" t="s">
        <v>19</v>
      </c>
      <c r="F98" s="200" t="s">
        <v>768</v>
      </c>
      <c r="G98" s="198"/>
      <c r="H98" s="201">
        <v>4524.6899999999996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201</v>
      </c>
      <c r="AU98" s="207" t="s">
        <v>86</v>
      </c>
      <c r="AV98" s="13" t="s">
        <v>86</v>
      </c>
      <c r="AW98" s="13" t="s">
        <v>37</v>
      </c>
      <c r="AX98" s="13" t="s">
        <v>84</v>
      </c>
      <c r="AY98" s="207" t="s">
        <v>189</v>
      </c>
    </row>
    <row r="99" spans="1:65" s="2" customFormat="1" ht="24.15" customHeight="1">
      <c r="A99" s="35"/>
      <c r="B99" s="36"/>
      <c r="C99" s="176" t="s">
        <v>207</v>
      </c>
      <c r="D99" s="176" t="s">
        <v>191</v>
      </c>
      <c r="E99" s="177" t="s">
        <v>769</v>
      </c>
      <c r="F99" s="178" t="s">
        <v>770</v>
      </c>
      <c r="G99" s="179" t="s">
        <v>230</v>
      </c>
      <c r="H99" s="180">
        <v>3425.7280000000001</v>
      </c>
      <c r="I99" s="181"/>
      <c r="J99" s="182">
        <f>ROUND(I99*H99,2)</f>
        <v>0</v>
      </c>
      <c r="K99" s="183"/>
      <c r="L99" s="40"/>
      <c r="M99" s="184" t="s">
        <v>19</v>
      </c>
      <c r="N99" s="185" t="s">
        <v>47</v>
      </c>
      <c r="O99" s="65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8" t="s">
        <v>195</v>
      </c>
      <c r="AT99" s="188" t="s">
        <v>191</v>
      </c>
      <c r="AU99" s="188" t="s">
        <v>86</v>
      </c>
      <c r="AY99" s="18" t="s">
        <v>189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8" t="s">
        <v>84</v>
      </c>
      <c r="BK99" s="189">
        <f>ROUND(I99*H99,2)</f>
        <v>0</v>
      </c>
      <c r="BL99" s="18" t="s">
        <v>195</v>
      </c>
      <c r="BM99" s="188" t="s">
        <v>771</v>
      </c>
    </row>
    <row r="100" spans="1:65" s="2" customFormat="1" ht="19.2">
      <c r="A100" s="35"/>
      <c r="B100" s="36"/>
      <c r="C100" s="37"/>
      <c r="D100" s="190" t="s">
        <v>197</v>
      </c>
      <c r="E100" s="37"/>
      <c r="F100" s="191" t="s">
        <v>772</v>
      </c>
      <c r="G100" s="37"/>
      <c r="H100" s="37"/>
      <c r="I100" s="192"/>
      <c r="J100" s="37"/>
      <c r="K100" s="37"/>
      <c r="L100" s="40"/>
      <c r="M100" s="193"/>
      <c r="N100" s="194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197</v>
      </c>
      <c r="AU100" s="18" t="s">
        <v>86</v>
      </c>
    </row>
    <row r="101" spans="1:65" s="2" customFormat="1" ht="10.199999999999999">
      <c r="A101" s="35"/>
      <c r="B101" s="36"/>
      <c r="C101" s="37"/>
      <c r="D101" s="195" t="s">
        <v>199</v>
      </c>
      <c r="E101" s="37"/>
      <c r="F101" s="196" t="s">
        <v>773</v>
      </c>
      <c r="G101" s="37"/>
      <c r="H101" s="37"/>
      <c r="I101" s="192"/>
      <c r="J101" s="37"/>
      <c r="K101" s="37"/>
      <c r="L101" s="40"/>
      <c r="M101" s="193"/>
      <c r="N101" s="194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199</v>
      </c>
      <c r="AU101" s="18" t="s">
        <v>86</v>
      </c>
    </row>
    <row r="102" spans="1:65" s="13" customFormat="1" ht="20.399999999999999">
      <c r="B102" s="197"/>
      <c r="C102" s="198"/>
      <c r="D102" s="190" t="s">
        <v>201</v>
      </c>
      <c r="E102" s="199" t="s">
        <v>19</v>
      </c>
      <c r="F102" s="200" t="s">
        <v>762</v>
      </c>
      <c r="G102" s="198"/>
      <c r="H102" s="201">
        <v>3425.7280000000001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201</v>
      </c>
      <c r="AU102" s="207" t="s">
        <v>86</v>
      </c>
      <c r="AV102" s="13" t="s">
        <v>86</v>
      </c>
      <c r="AW102" s="13" t="s">
        <v>37</v>
      </c>
      <c r="AX102" s="13" t="s">
        <v>84</v>
      </c>
      <c r="AY102" s="207" t="s">
        <v>189</v>
      </c>
    </row>
    <row r="103" spans="1:65" s="12" customFormat="1" ht="22.8" customHeight="1">
      <c r="B103" s="160"/>
      <c r="C103" s="161"/>
      <c r="D103" s="162" t="s">
        <v>75</v>
      </c>
      <c r="E103" s="174" t="s">
        <v>220</v>
      </c>
      <c r="F103" s="174" t="s">
        <v>421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SUM(P104:P119)</f>
        <v>0</v>
      </c>
      <c r="Q103" s="168"/>
      <c r="R103" s="169">
        <f>SUM(R104:R119)</f>
        <v>0</v>
      </c>
      <c r="S103" s="168"/>
      <c r="T103" s="170">
        <f>SUM(T104:T119)</f>
        <v>0</v>
      </c>
      <c r="AR103" s="171" t="s">
        <v>84</v>
      </c>
      <c r="AT103" s="172" t="s">
        <v>75</v>
      </c>
      <c r="AU103" s="172" t="s">
        <v>84</v>
      </c>
      <c r="AY103" s="171" t="s">
        <v>189</v>
      </c>
      <c r="BK103" s="173">
        <f>SUM(BK104:BK119)</f>
        <v>0</v>
      </c>
    </row>
    <row r="104" spans="1:65" s="2" customFormat="1" ht="24.15" customHeight="1">
      <c r="A104" s="35"/>
      <c r="B104" s="36"/>
      <c r="C104" s="176" t="s">
        <v>195</v>
      </c>
      <c r="D104" s="176" t="s">
        <v>191</v>
      </c>
      <c r="E104" s="177" t="s">
        <v>774</v>
      </c>
      <c r="F104" s="178" t="s">
        <v>775</v>
      </c>
      <c r="G104" s="179" t="s">
        <v>230</v>
      </c>
      <c r="H104" s="180">
        <v>3425.7280000000001</v>
      </c>
      <c r="I104" s="181"/>
      <c r="J104" s="182">
        <f>ROUND(I104*H104,2)</f>
        <v>0</v>
      </c>
      <c r="K104" s="183"/>
      <c r="L104" s="40"/>
      <c r="M104" s="184" t="s">
        <v>19</v>
      </c>
      <c r="N104" s="185" t="s">
        <v>47</v>
      </c>
      <c r="O104" s="65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8" t="s">
        <v>195</v>
      </c>
      <c r="AT104" s="188" t="s">
        <v>191</v>
      </c>
      <c r="AU104" s="188" t="s">
        <v>86</v>
      </c>
      <c r="AY104" s="18" t="s">
        <v>189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8" t="s">
        <v>84</v>
      </c>
      <c r="BK104" s="189">
        <f>ROUND(I104*H104,2)</f>
        <v>0</v>
      </c>
      <c r="BL104" s="18" t="s">
        <v>195</v>
      </c>
      <c r="BM104" s="188" t="s">
        <v>776</v>
      </c>
    </row>
    <row r="105" spans="1:65" s="2" customFormat="1" ht="19.2">
      <c r="A105" s="35"/>
      <c r="B105" s="36"/>
      <c r="C105" s="37"/>
      <c r="D105" s="190" t="s">
        <v>197</v>
      </c>
      <c r="E105" s="37"/>
      <c r="F105" s="191" t="s">
        <v>777</v>
      </c>
      <c r="G105" s="37"/>
      <c r="H105" s="37"/>
      <c r="I105" s="192"/>
      <c r="J105" s="37"/>
      <c r="K105" s="37"/>
      <c r="L105" s="40"/>
      <c r="M105" s="193"/>
      <c r="N105" s="19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197</v>
      </c>
      <c r="AU105" s="18" t="s">
        <v>86</v>
      </c>
    </row>
    <row r="106" spans="1:65" s="2" customFormat="1" ht="10.199999999999999">
      <c r="A106" s="35"/>
      <c r="B106" s="36"/>
      <c r="C106" s="37"/>
      <c r="D106" s="195" t="s">
        <v>199</v>
      </c>
      <c r="E106" s="37"/>
      <c r="F106" s="196" t="s">
        <v>778</v>
      </c>
      <c r="G106" s="37"/>
      <c r="H106" s="37"/>
      <c r="I106" s="192"/>
      <c r="J106" s="37"/>
      <c r="K106" s="37"/>
      <c r="L106" s="40"/>
      <c r="M106" s="193"/>
      <c r="N106" s="194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199</v>
      </c>
      <c r="AU106" s="18" t="s">
        <v>86</v>
      </c>
    </row>
    <row r="107" spans="1:65" s="13" customFormat="1" ht="20.399999999999999">
      <c r="B107" s="197"/>
      <c r="C107" s="198"/>
      <c r="D107" s="190" t="s">
        <v>201</v>
      </c>
      <c r="E107" s="199" t="s">
        <v>19</v>
      </c>
      <c r="F107" s="200" t="s">
        <v>762</v>
      </c>
      <c r="G107" s="198"/>
      <c r="H107" s="201">
        <v>3425.7280000000001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201</v>
      </c>
      <c r="AU107" s="207" t="s">
        <v>86</v>
      </c>
      <c r="AV107" s="13" t="s">
        <v>86</v>
      </c>
      <c r="AW107" s="13" t="s">
        <v>37</v>
      </c>
      <c r="AX107" s="13" t="s">
        <v>84</v>
      </c>
      <c r="AY107" s="207" t="s">
        <v>189</v>
      </c>
    </row>
    <row r="108" spans="1:65" s="2" customFormat="1" ht="24.15" customHeight="1">
      <c r="A108" s="35"/>
      <c r="B108" s="36"/>
      <c r="C108" s="176" t="s">
        <v>220</v>
      </c>
      <c r="D108" s="176" t="s">
        <v>191</v>
      </c>
      <c r="E108" s="177" t="s">
        <v>779</v>
      </c>
      <c r="F108" s="178" t="s">
        <v>780</v>
      </c>
      <c r="G108" s="179" t="s">
        <v>230</v>
      </c>
      <c r="H108" s="180">
        <v>3350.317</v>
      </c>
      <c r="I108" s="181"/>
      <c r="J108" s="182">
        <f>ROUND(I108*H108,2)</f>
        <v>0</v>
      </c>
      <c r="K108" s="183"/>
      <c r="L108" s="40"/>
      <c r="M108" s="184" t="s">
        <v>19</v>
      </c>
      <c r="N108" s="185" t="s">
        <v>47</v>
      </c>
      <c r="O108" s="65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8" t="s">
        <v>195</v>
      </c>
      <c r="AT108" s="188" t="s">
        <v>191</v>
      </c>
      <c r="AU108" s="188" t="s">
        <v>86</v>
      </c>
      <c r="AY108" s="18" t="s">
        <v>189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8" t="s">
        <v>84</v>
      </c>
      <c r="BK108" s="189">
        <f>ROUND(I108*H108,2)</f>
        <v>0</v>
      </c>
      <c r="BL108" s="18" t="s">
        <v>195</v>
      </c>
      <c r="BM108" s="188" t="s">
        <v>781</v>
      </c>
    </row>
    <row r="109" spans="1:65" s="2" customFormat="1" ht="19.2">
      <c r="A109" s="35"/>
      <c r="B109" s="36"/>
      <c r="C109" s="37"/>
      <c r="D109" s="190" t="s">
        <v>197</v>
      </c>
      <c r="E109" s="37"/>
      <c r="F109" s="191" t="s">
        <v>782</v>
      </c>
      <c r="G109" s="37"/>
      <c r="H109" s="37"/>
      <c r="I109" s="192"/>
      <c r="J109" s="37"/>
      <c r="K109" s="37"/>
      <c r="L109" s="40"/>
      <c r="M109" s="193"/>
      <c r="N109" s="19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197</v>
      </c>
      <c r="AU109" s="18" t="s">
        <v>86</v>
      </c>
    </row>
    <row r="110" spans="1:65" s="2" customFormat="1" ht="10.199999999999999">
      <c r="A110" s="35"/>
      <c r="B110" s="36"/>
      <c r="C110" s="37"/>
      <c r="D110" s="195" t="s">
        <v>199</v>
      </c>
      <c r="E110" s="37"/>
      <c r="F110" s="196" t="s">
        <v>783</v>
      </c>
      <c r="G110" s="37"/>
      <c r="H110" s="37"/>
      <c r="I110" s="192"/>
      <c r="J110" s="37"/>
      <c r="K110" s="37"/>
      <c r="L110" s="40"/>
      <c r="M110" s="193"/>
      <c r="N110" s="194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199</v>
      </c>
      <c r="AU110" s="18" t="s">
        <v>86</v>
      </c>
    </row>
    <row r="111" spans="1:65" s="13" customFormat="1" ht="20.399999999999999">
      <c r="B111" s="197"/>
      <c r="C111" s="198"/>
      <c r="D111" s="190" t="s">
        <v>201</v>
      </c>
      <c r="E111" s="199" t="s">
        <v>19</v>
      </c>
      <c r="F111" s="200" t="s">
        <v>784</v>
      </c>
      <c r="G111" s="198"/>
      <c r="H111" s="201">
        <v>3350.317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201</v>
      </c>
      <c r="AU111" s="207" t="s">
        <v>86</v>
      </c>
      <c r="AV111" s="13" t="s">
        <v>86</v>
      </c>
      <c r="AW111" s="13" t="s">
        <v>37</v>
      </c>
      <c r="AX111" s="13" t="s">
        <v>84</v>
      </c>
      <c r="AY111" s="207" t="s">
        <v>189</v>
      </c>
    </row>
    <row r="112" spans="1:65" s="2" customFormat="1" ht="33" customHeight="1">
      <c r="A112" s="35"/>
      <c r="B112" s="36"/>
      <c r="C112" s="176" t="s">
        <v>227</v>
      </c>
      <c r="D112" s="176" t="s">
        <v>191</v>
      </c>
      <c r="E112" s="177" t="s">
        <v>785</v>
      </c>
      <c r="F112" s="178" t="s">
        <v>786</v>
      </c>
      <c r="G112" s="179" t="s">
        <v>230</v>
      </c>
      <c r="H112" s="180">
        <v>4524.6899999999996</v>
      </c>
      <c r="I112" s="181"/>
      <c r="J112" s="182">
        <f>ROUND(I112*H112,2)</f>
        <v>0</v>
      </c>
      <c r="K112" s="183"/>
      <c r="L112" s="40"/>
      <c r="M112" s="184" t="s">
        <v>19</v>
      </c>
      <c r="N112" s="185" t="s">
        <v>47</v>
      </c>
      <c r="O112" s="65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8" t="s">
        <v>195</v>
      </c>
      <c r="AT112" s="188" t="s">
        <v>191</v>
      </c>
      <c r="AU112" s="188" t="s">
        <v>86</v>
      </c>
      <c r="AY112" s="18" t="s">
        <v>189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8" t="s">
        <v>84</v>
      </c>
      <c r="BK112" s="189">
        <f>ROUND(I112*H112,2)</f>
        <v>0</v>
      </c>
      <c r="BL112" s="18" t="s">
        <v>195</v>
      </c>
      <c r="BM112" s="188" t="s">
        <v>787</v>
      </c>
    </row>
    <row r="113" spans="1:65" s="2" customFormat="1" ht="28.8">
      <c r="A113" s="35"/>
      <c r="B113" s="36"/>
      <c r="C113" s="37"/>
      <c r="D113" s="190" t="s">
        <v>197</v>
      </c>
      <c r="E113" s="37"/>
      <c r="F113" s="191" t="s">
        <v>788</v>
      </c>
      <c r="G113" s="37"/>
      <c r="H113" s="37"/>
      <c r="I113" s="192"/>
      <c r="J113" s="37"/>
      <c r="K113" s="37"/>
      <c r="L113" s="40"/>
      <c r="M113" s="193"/>
      <c r="N113" s="194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197</v>
      </c>
      <c r="AU113" s="18" t="s">
        <v>86</v>
      </c>
    </row>
    <row r="114" spans="1:65" s="2" customFormat="1" ht="10.199999999999999">
      <c r="A114" s="35"/>
      <c r="B114" s="36"/>
      <c r="C114" s="37"/>
      <c r="D114" s="195" t="s">
        <v>199</v>
      </c>
      <c r="E114" s="37"/>
      <c r="F114" s="196" t="s">
        <v>789</v>
      </c>
      <c r="G114" s="37"/>
      <c r="H114" s="37"/>
      <c r="I114" s="192"/>
      <c r="J114" s="37"/>
      <c r="K114" s="37"/>
      <c r="L114" s="40"/>
      <c r="M114" s="193"/>
      <c r="N114" s="19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199</v>
      </c>
      <c r="AU114" s="18" t="s">
        <v>86</v>
      </c>
    </row>
    <row r="115" spans="1:65" s="13" customFormat="1" ht="10.199999999999999">
      <c r="B115" s="197"/>
      <c r="C115" s="198"/>
      <c r="D115" s="190" t="s">
        <v>201</v>
      </c>
      <c r="E115" s="199" t="s">
        <v>19</v>
      </c>
      <c r="F115" s="200" t="s">
        <v>768</v>
      </c>
      <c r="G115" s="198"/>
      <c r="H115" s="201">
        <v>4524.6899999999996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201</v>
      </c>
      <c r="AU115" s="207" t="s">
        <v>86</v>
      </c>
      <c r="AV115" s="13" t="s">
        <v>86</v>
      </c>
      <c r="AW115" s="13" t="s">
        <v>37</v>
      </c>
      <c r="AX115" s="13" t="s">
        <v>84</v>
      </c>
      <c r="AY115" s="207" t="s">
        <v>189</v>
      </c>
    </row>
    <row r="116" spans="1:65" s="2" customFormat="1" ht="24.15" customHeight="1">
      <c r="A116" s="35"/>
      <c r="B116" s="36"/>
      <c r="C116" s="176" t="s">
        <v>235</v>
      </c>
      <c r="D116" s="176" t="s">
        <v>191</v>
      </c>
      <c r="E116" s="177" t="s">
        <v>790</v>
      </c>
      <c r="F116" s="178" t="s">
        <v>791</v>
      </c>
      <c r="G116" s="179" t="s">
        <v>230</v>
      </c>
      <c r="H116" s="180">
        <v>4524.6899999999996</v>
      </c>
      <c r="I116" s="181"/>
      <c r="J116" s="182">
        <f>ROUND(I116*H116,2)</f>
        <v>0</v>
      </c>
      <c r="K116" s="183"/>
      <c r="L116" s="40"/>
      <c r="M116" s="184" t="s">
        <v>19</v>
      </c>
      <c r="N116" s="185" t="s">
        <v>47</v>
      </c>
      <c r="O116" s="65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8" t="s">
        <v>195</v>
      </c>
      <c r="AT116" s="188" t="s">
        <v>191</v>
      </c>
      <c r="AU116" s="188" t="s">
        <v>86</v>
      </c>
      <c r="AY116" s="18" t="s">
        <v>189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8" t="s">
        <v>84</v>
      </c>
      <c r="BK116" s="189">
        <f>ROUND(I116*H116,2)</f>
        <v>0</v>
      </c>
      <c r="BL116" s="18" t="s">
        <v>195</v>
      </c>
      <c r="BM116" s="188" t="s">
        <v>792</v>
      </c>
    </row>
    <row r="117" spans="1:65" s="2" customFormat="1" ht="10.199999999999999">
      <c r="A117" s="35"/>
      <c r="B117" s="36"/>
      <c r="C117" s="37"/>
      <c r="D117" s="190" t="s">
        <v>197</v>
      </c>
      <c r="E117" s="37"/>
      <c r="F117" s="191" t="s">
        <v>793</v>
      </c>
      <c r="G117" s="37"/>
      <c r="H117" s="37"/>
      <c r="I117" s="192"/>
      <c r="J117" s="37"/>
      <c r="K117" s="37"/>
      <c r="L117" s="40"/>
      <c r="M117" s="193"/>
      <c r="N117" s="194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197</v>
      </c>
      <c r="AU117" s="18" t="s">
        <v>86</v>
      </c>
    </row>
    <row r="118" spans="1:65" s="2" customFormat="1" ht="10.199999999999999">
      <c r="A118" s="35"/>
      <c r="B118" s="36"/>
      <c r="C118" s="37"/>
      <c r="D118" s="195" t="s">
        <v>199</v>
      </c>
      <c r="E118" s="37"/>
      <c r="F118" s="196" t="s">
        <v>794</v>
      </c>
      <c r="G118" s="37"/>
      <c r="H118" s="37"/>
      <c r="I118" s="192"/>
      <c r="J118" s="37"/>
      <c r="K118" s="37"/>
      <c r="L118" s="40"/>
      <c r="M118" s="193"/>
      <c r="N118" s="194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199</v>
      </c>
      <c r="AU118" s="18" t="s">
        <v>86</v>
      </c>
    </row>
    <row r="119" spans="1:65" s="13" customFormat="1" ht="10.199999999999999">
      <c r="B119" s="197"/>
      <c r="C119" s="198"/>
      <c r="D119" s="190" t="s">
        <v>201</v>
      </c>
      <c r="E119" s="199" t="s">
        <v>19</v>
      </c>
      <c r="F119" s="200" t="s">
        <v>768</v>
      </c>
      <c r="G119" s="198"/>
      <c r="H119" s="201">
        <v>4524.6899999999996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201</v>
      </c>
      <c r="AU119" s="207" t="s">
        <v>86</v>
      </c>
      <c r="AV119" s="13" t="s">
        <v>86</v>
      </c>
      <c r="AW119" s="13" t="s">
        <v>37</v>
      </c>
      <c r="AX119" s="13" t="s">
        <v>84</v>
      </c>
      <c r="AY119" s="207" t="s">
        <v>189</v>
      </c>
    </row>
    <row r="120" spans="1:65" s="12" customFormat="1" ht="22.8" customHeight="1">
      <c r="B120" s="160"/>
      <c r="C120" s="161"/>
      <c r="D120" s="162" t="s">
        <v>75</v>
      </c>
      <c r="E120" s="174" t="s">
        <v>226</v>
      </c>
      <c r="F120" s="174" t="s">
        <v>433</v>
      </c>
      <c r="G120" s="161"/>
      <c r="H120" s="161"/>
      <c r="I120" s="164"/>
      <c r="J120" s="175">
        <f>BK120</f>
        <v>0</v>
      </c>
      <c r="K120" s="161"/>
      <c r="L120" s="166"/>
      <c r="M120" s="167"/>
      <c r="N120" s="168"/>
      <c r="O120" s="168"/>
      <c r="P120" s="169">
        <f>SUM(P121:P123)</f>
        <v>0</v>
      </c>
      <c r="Q120" s="168"/>
      <c r="R120" s="169">
        <f>SUM(R121:R123)</f>
        <v>0.84736</v>
      </c>
      <c r="S120" s="168"/>
      <c r="T120" s="170">
        <f>SUM(T121:T123)</f>
        <v>0</v>
      </c>
      <c r="AR120" s="171" t="s">
        <v>84</v>
      </c>
      <c r="AT120" s="172" t="s">
        <v>75</v>
      </c>
      <c r="AU120" s="172" t="s">
        <v>84</v>
      </c>
      <c r="AY120" s="171" t="s">
        <v>189</v>
      </c>
      <c r="BK120" s="173">
        <f>SUM(BK121:BK123)</f>
        <v>0</v>
      </c>
    </row>
    <row r="121" spans="1:65" s="2" customFormat="1" ht="24.15" customHeight="1">
      <c r="A121" s="35"/>
      <c r="B121" s="36"/>
      <c r="C121" s="176" t="s">
        <v>226</v>
      </c>
      <c r="D121" s="176" t="s">
        <v>191</v>
      </c>
      <c r="E121" s="177" t="s">
        <v>795</v>
      </c>
      <c r="F121" s="178" t="s">
        <v>796</v>
      </c>
      <c r="G121" s="179" t="s">
        <v>194</v>
      </c>
      <c r="H121" s="180">
        <v>2</v>
      </c>
      <c r="I121" s="181"/>
      <c r="J121" s="182">
        <f>ROUND(I121*H121,2)</f>
        <v>0</v>
      </c>
      <c r="K121" s="183"/>
      <c r="L121" s="40"/>
      <c r="M121" s="184" t="s">
        <v>19</v>
      </c>
      <c r="N121" s="185" t="s">
        <v>47</v>
      </c>
      <c r="O121" s="65"/>
      <c r="P121" s="186">
        <f>O121*H121</f>
        <v>0</v>
      </c>
      <c r="Q121" s="186">
        <v>0.42368</v>
      </c>
      <c r="R121" s="186">
        <f>Q121*H121</f>
        <v>0.84736</v>
      </c>
      <c r="S121" s="186">
        <v>0</v>
      </c>
      <c r="T121" s="18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8" t="s">
        <v>195</v>
      </c>
      <c r="AT121" s="188" t="s">
        <v>191</v>
      </c>
      <c r="AU121" s="188" t="s">
        <v>86</v>
      </c>
      <c r="AY121" s="18" t="s">
        <v>189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8" t="s">
        <v>84</v>
      </c>
      <c r="BK121" s="189">
        <f>ROUND(I121*H121,2)</f>
        <v>0</v>
      </c>
      <c r="BL121" s="18" t="s">
        <v>195</v>
      </c>
      <c r="BM121" s="188" t="s">
        <v>797</v>
      </c>
    </row>
    <row r="122" spans="1:65" s="2" customFormat="1" ht="19.2">
      <c r="A122" s="35"/>
      <c r="B122" s="36"/>
      <c r="C122" s="37"/>
      <c r="D122" s="190" t="s">
        <v>197</v>
      </c>
      <c r="E122" s="37"/>
      <c r="F122" s="191" t="s">
        <v>796</v>
      </c>
      <c r="G122" s="37"/>
      <c r="H122" s="37"/>
      <c r="I122" s="192"/>
      <c r="J122" s="37"/>
      <c r="K122" s="37"/>
      <c r="L122" s="40"/>
      <c r="M122" s="193"/>
      <c r="N122" s="194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197</v>
      </c>
      <c r="AU122" s="18" t="s">
        <v>86</v>
      </c>
    </row>
    <row r="123" spans="1:65" s="2" customFormat="1" ht="10.199999999999999">
      <c r="A123" s="35"/>
      <c r="B123" s="36"/>
      <c r="C123" s="37"/>
      <c r="D123" s="195" t="s">
        <v>199</v>
      </c>
      <c r="E123" s="37"/>
      <c r="F123" s="196" t="s">
        <v>798</v>
      </c>
      <c r="G123" s="37"/>
      <c r="H123" s="37"/>
      <c r="I123" s="192"/>
      <c r="J123" s="37"/>
      <c r="K123" s="37"/>
      <c r="L123" s="40"/>
      <c r="M123" s="193"/>
      <c r="N123" s="194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199</v>
      </c>
      <c r="AU123" s="18" t="s">
        <v>86</v>
      </c>
    </row>
    <row r="124" spans="1:65" s="12" customFormat="1" ht="22.8" customHeight="1">
      <c r="B124" s="160"/>
      <c r="C124" s="161"/>
      <c r="D124" s="162" t="s">
        <v>75</v>
      </c>
      <c r="E124" s="174" t="s">
        <v>249</v>
      </c>
      <c r="F124" s="174" t="s">
        <v>799</v>
      </c>
      <c r="G124" s="161"/>
      <c r="H124" s="161"/>
      <c r="I124" s="164"/>
      <c r="J124" s="175">
        <f>BK124</f>
        <v>0</v>
      </c>
      <c r="K124" s="161"/>
      <c r="L124" s="166"/>
      <c r="M124" s="167"/>
      <c r="N124" s="168"/>
      <c r="O124" s="168"/>
      <c r="P124" s="169">
        <f>SUM(P125:P128)</f>
        <v>0</v>
      </c>
      <c r="Q124" s="168"/>
      <c r="R124" s="169">
        <f>SUM(R125:R128)</f>
        <v>0</v>
      </c>
      <c r="S124" s="168"/>
      <c r="T124" s="170">
        <f>SUM(T125:T128)</f>
        <v>0</v>
      </c>
      <c r="AR124" s="171" t="s">
        <v>84</v>
      </c>
      <c r="AT124" s="172" t="s">
        <v>75</v>
      </c>
      <c r="AU124" s="172" t="s">
        <v>84</v>
      </c>
      <c r="AY124" s="171" t="s">
        <v>189</v>
      </c>
      <c r="BK124" s="173">
        <f>SUM(BK125:BK128)</f>
        <v>0</v>
      </c>
    </row>
    <row r="125" spans="1:65" s="2" customFormat="1" ht="24.15" customHeight="1">
      <c r="A125" s="35"/>
      <c r="B125" s="36"/>
      <c r="C125" s="176" t="s">
        <v>249</v>
      </c>
      <c r="D125" s="176" t="s">
        <v>191</v>
      </c>
      <c r="E125" s="177" t="s">
        <v>800</v>
      </c>
      <c r="F125" s="178" t="s">
        <v>801</v>
      </c>
      <c r="G125" s="179" t="s">
        <v>210</v>
      </c>
      <c r="H125" s="180">
        <v>75</v>
      </c>
      <c r="I125" s="181"/>
      <c r="J125" s="182">
        <f>ROUND(I125*H125,2)</f>
        <v>0</v>
      </c>
      <c r="K125" s="183"/>
      <c r="L125" s="40"/>
      <c r="M125" s="184" t="s">
        <v>19</v>
      </c>
      <c r="N125" s="185" t="s">
        <v>47</v>
      </c>
      <c r="O125" s="65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8" t="s">
        <v>195</v>
      </c>
      <c r="AT125" s="188" t="s">
        <v>191</v>
      </c>
      <c r="AU125" s="188" t="s">
        <v>86</v>
      </c>
      <c r="AY125" s="18" t="s">
        <v>189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8" t="s">
        <v>84</v>
      </c>
      <c r="BK125" s="189">
        <f>ROUND(I125*H125,2)</f>
        <v>0</v>
      </c>
      <c r="BL125" s="18" t="s">
        <v>195</v>
      </c>
      <c r="BM125" s="188" t="s">
        <v>802</v>
      </c>
    </row>
    <row r="126" spans="1:65" s="2" customFormat="1" ht="19.2">
      <c r="A126" s="35"/>
      <c r="B126" s="36"/>
      <c r="C126" s="37"/>
      <c r="D126" s="190" t="s">
        <v>197</v>
      </c>
      <c r="E126" s="37"/>
      <c r="F126" s="191" t="s">
        <v>803</v>
      </c>
      <c r="G126" s="37"/>
      <c r="H126" s="37"/>
      <c r="I126" s="192"/>
      <c r="J126" s="37"/>
      <c r="K126" s="37"/>
      <c r="L126" s="40"/>
      <c r="M126" s="193"/>
      <c r="N126" s="194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197</v>
      </c>
      <c r="AU126" s="18" t="s">
        <v>86</v>
      </c>
    </row>
    <row r="127" spans="1:65" s="2" customFormat="1" ht="10.199999999999999">
      <c r="A127" s="35"/>
      <c r="B127" s="36"/>
      <c r="C127" s="37"/>
      <c r="D127" s="195" t="s">
        <v>199</v>
      </c>
      <c r="E127" s="37"/>
      <c r="F127" s="196" t="s">
        <v>804</v>
      </c>
      <c r="G127" s="37"/>
      <c r="H127" s="37"/>
      <c r="I127" s="192"/>
      <c r="J127" s="37"/>
      <c r="K127" s="37"/>
      <c r="L127" s="40"/>
      <c r="M127" s="193"/>
      <c r="N127" s="19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199</v>
      </c>
      <c r="AU127" s="18" t="s">
        <v>86</v>
      </c>
    </row>
    <row r="128" spans="1:65" s="13" customFormat="1" ht="10.199999999999999">
      <c r="B128" s="197"/>
      <c r="C128" s="198"/>
      <c r="D128" s="190" t="s">
        <v>201</v>
      </c>
      <c r="E128" s="199" t="s">
        <v>19</v>
      </c>
      <c r="F128" s="200" t="s">
        <v>620</v>
      </c>
      <c r="G128" s="198"/>
      <c r="H128" s="201">
        <v>75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201</v>
      </c>
      <c r="AU128" s="207" t="s">
        <v>86</v>
      </c>
      <c r="AV128" s="13" t="s">
        <v>86</v>
      </c>
      <c r="AW128" s="13" t="s">
        <v>37</v>
      </c>
      <c r="AX128" s="13" t="s">
        <v>84</v>
      </c>
      <c r="AY128" s="207" t="s">
        <v>189</v>
      </c>
    </row>
    <row r="129" spans="1:65" s="12" customFormat="1" ht="22.8" customHeight="1">
      <c r="B129" s="160"/>
      <c r="C129" s="161"/>
      <c r="D129" s="162" t="s">
        <v>75</v>
      </c>
      <c r="E129" s="174" t="s">
        <v>675</v>
      </c>
      <c r="F129" s="174" t="s">
        <v>676</v>
      </c>
      <c r="G129" s="161"/>
      <c r="H129" s="161"/>
      <c r="I129" s="164"/>
      <c r="J129" s="175">
        <f>BK129</f>
        <v>0</v>
      </c>
      <c r="K129" s="161"/>
      <c r="L129" s="166"/>
      <c r="M129" s="167"/>
      <c r="N129" s="168"/>
      <c r="O129" s="168"/>
      <c r="P129" s="169">
        <f>SUM(P130:P137)</f>
        <v>0</v>
      </c>
      <c r="Q129" s="168"/>
      <c r="R129" s="169">
        <f>SUM(R130:R137)</f>
        <v>0</v>
      </c>
      <c r="S129" s="168"/>
      <c r="T129" s="170">
        <f>SUM(T130:T137)</f>
        <v>0</v>
      </c>
      <c r="AR129" s="171" t="s">
        <v>84</v>
      </c>
      <c r="AT129" s="172" t="s">
        <v>75</v>
      </c>
      <c r="AU129" s="172" t="s">
        <v>84</v>
      </c>
      <c r="AY129" s="171" t="s">
        <v>189</v>
      </c>
      <c r="BK129" s="173">
        <f>SUM(BK130:BK137)</f>
        <v>0</v>
      </c>
    </row>
    <row r="130" spans="1:65" s="2" customFormat="1" ht="21.75" customHeight="1">
      <c r="A130" s="35"/>
      <c r="B130" s="36"/>
      <c r="C130" s="176" t="s">
        <v>256</v>
      </c>
      <c r="D130" s="176" t="s">
        <v>191</v>
      </c>
      <c r="E130" s="177" t="s">
        <v>805</v>
      </c>
      <c r="F130" s="178" t="s">
        <v>806</v>
      </c>
      <c r="G130" s="179" t="s">
        <v>336</v>
      </c>
      <c r="H130" s="180">
        <v>2547.9989999999998</v>
      </c>
      <c r="I130" s="181"/>
      <c r="J130" s="182">
        <f>ROUND(I130*H130,2)</f>
        <v>0</v>
      </c>
      <c r="K130" s="183"/>
      <c r="L130" s="40"/>
      <c r="M130" s="184" t="s">
        <v>19</v>
      </c>
      <c r="N130" s="185" t="s">
        <v>47</v>
      </c>
      <c r="O130" s="65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8" t="s">
        <v>195</v>
      </c>
      <c r="AT130" s="188" t="s">
        <v>191</v>
      </c>
      <c r="AU130" s="188" t="s">
        <v>86</v>
      </c>
      <c r="AY130" s="18" t="s">
        <v>189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8" t="s">
        <v>84</v>
      </c>
      <c r="BK130" s="189">
        <f>ROUND(I130*H130,2)</f>
        <v>0</v>
      </c>
      <c r="BL130" s="18" t="s">
        <v>195</v>
      </c>
      <c r="BM130" s="188" t="s">
        <v>807</v>
      </c>
    </row>
    <row r="131" spans="1:65" s="2" customFormat="1" ht="28.8">
      <c r="A131" s="35"/>
      <c r="B131" s="36"/>
      <c r="C131" s="37"/>
      <c r="D131" s="190" t="s">
        <v>197</v>
      </c>
      <c r="E131" s="37"/>
      <c r="F131" s="191" t="s">
        <v>808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197</v>
      </c>
      <c r="AU131" s="18" t="s">
        <v>86</v>
      </c>
    </row>
    <row r="132" spans="1:65" s="2" customFormat="1" ht="10.199999999999999">
      <c r="A132" s="35"/>
      <c r="B132" s="36"/>
      <c r="C132" s="37"/>
      <c r="D132" s="195" t="s">
        <v>199</v>
      </c>
      <c r="E132" s="37"/>
      <c r="F132" s="196" t="s">
        <v>809</v>
      </c>
      <c r="G132" s="37"/>
      <c r="H132" s="37"/>
      <c r="I132" s="192"/>
      <c r="J132" s="37"/>
      <c r="K132" s="37"/>
      <c r="L132" s="40"/>
      <c r="M132" s="193"/>
      <c r="N132" s="194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199</v>
      </c>
      <c r="AU132" s="18" t="s">
        <v>86</v>
      </c>
    </row>
    <row r="133" spans="1:65" s="2" customFormat="1" ht="24.15" customHeight="1">
      <c r="A133" s="35"/>
      <c r="B133" s="36"/>
      <c r="C133" s="176" t="s">
        <v>263</v>
      </c>
      <c r="D133" s="176" t="s">
        <v>191</v>
      </c>
      <c r="E133" s="177" t="s">
        <v>810</v>
      </c>
      <c r="F133" s="178" t="s">
        <v>811</v>
      </c>
      <c r="G133" s="179" t="s">
        <v>336</v>
      </c>
      <c r="H133" s="180">
        <v>4162.7160000000003</v>
      </c>
      <c r="I133" s="181"/>
      <c r="J133" s="182">
        <f>ROUND(I133*H133,2)</f>
        <v>0</v>
      </c>
      <c r="K133" s="183"/>
      <c r="L133" s="40"/>
      <c r="M133" s="184" t="s">
        <v>19</v>
      </c>
      <c r="N133" s="185" t="s">
        <v>47</v>
      </c>
      <c r="O133" s="65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8" t="s">
        <v>195</v>
      </c>
      <c r="AT133" s="188" t="s">
        <v>191</v>
      </c>
      <c r="AU133" s="188" t="s">
        <v>86</v>
      </c>
      <c r="AY133" s="18" t="s">
        <v>189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8" t="s">
        <v>84</v>
      </c>
      <c r="BK133" s="189">
        <f>ROUND(I133*H133,2)</f>
        <v>0</v>
      </c>
      <c r="BL133" s="18" t="s">
        <v>195</v>
      </c>
      <c r="BM133" s="188" t="s">
        <v>812</v>
      </c>
    </row>
    <row r="134" spans="1:65" s="2" customFormat="1" ht="28.8">
      <c r="A134" s="35"/>
      <c r="B134" s="36"/>
      <c r="C134" s="37"/>
      <c r="D134" s="190" t="s">
        <v>197</v>
      </c>
      <c r="E134" s="37"/>
      <c r="F134" s="191" t="s">
        <v>813</v>
      </c>
      <c r="G134" s="37"/>
      <c r="H134" s="37"/>
      <c r="I134" s="192"/>
      <c r="J134" s="37"/>
      <c r="K134" s="37"/>
      <c r="L134" s="40"/>
      <c r="M134" s="193"/>
      <c r="N134" s="194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197</v>
      </c>
      <c r="AU134" s="18" t="s">
        <v>86</v>
      </c>
    </row>
    <row r="135" spans="1:65" s="2" customFormat="1" ht="10.199999999999999">
      <c r="A135" s="35"/>
      <c r="B135" s="36"/>
      <c r="C135" s="37"/>
      <c r="D135" s="195" t="s">
        <v>199</v>
      </c>
      <c r="E135" s="37"/>
      <c r="F135" s="196" t="s">
        <v>814</v>
      </c>
      <c r="G135" s="37"/>
      <c r="H135" s="37"/>
      <c r="I135" s="192"/>
      <c r="J135" s="37"/>
      <c r="K135" s="37"/>
      <c r="L135" s="40"/>
      <c r="M135" s="193"/>
      <c r="N135" s="194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199</v>
      </c>
      <c r="AU135" s="18" t="s">
        <v>86</v>
      </c>
    </row>
    <row r="136" spans="1:65" s="13" customFormat="1" ht="10.199999999999999">
      <c r="B136" s="197"/>
      <c r="C136" s="198"/>
      <c r="D136" s="190" t="s">
        <v>201</v>
      </c>
      <c r="E136" s="199" t="s">
        <v>19</v>
      </c>
      <c r="F136" s="200" t="s">
        <v>815</v>
      </c>
      <c r="G136" s="198"/>
      <c r="H136" s="201">
        <v>1040.6790000000001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201</v>
      </c>
      <c r="AU136" s="207" t="s">
        <v>86</v>
      </c>
      <c r="AV136" s="13" t="s">
        <v>86</v>
      </c>
      <c r="AW136" s="13" t="s">
        <v>37</v>
      </c>
      <c r="AX136" s="13" t="s">
        <v>84</v>
      </c>
      <c r="AY136" s="207" t="s">
        <v>189</v>
      </c>
    </row>
    <row r="137" spans="1:65" s="13" customFormat="1" ht="10.199999999999999">
      <c r="B137" s="197"/>
      <c r="C137" s="198"/>
      <c r="D137" s="190" t="s">
        <v>201</v>
      </c>
      <c r="E137" s="198"/>
      <c r="F137" s="200" t="s">
        <v>816</v>
      </c>
      <c r="G137" s="198"/>
      <c r="H137" s="201">
        <v>4162.7160000000003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201</v>
      </c>
      <c r="AU137" s="207" t="s">
        <v>86</v>
      </c>
      <c r="AV137" s="13" t="s">
        <v>86</v>
      </c>
      <c r="AW137" s="13" t="s">
        <v>4</v>
      </c>
      <c r="AX137" s="13" t="s">
        <v>84</v>
      </c>
      <c r="AY137" s="207" t="s">
        <v>189</v>
      </c>
    </row>
    <row r="138" spans="1:65" s="12" customFormat="1" ht="22.8" customHeight="1">
      <c r="B138" s="160"/>
      <c r="C138" s="161"/>
      <c r="D138" s="162" t="s">
        <v>75</v>
      </c>
      <c r="E138" s="174" t="s">
        <v>696</v>
      </c>
      <c r="F138" s="174" t="s">
        <v>697</v>
      </c>
      <c r="G138" s="161"/>
      <c r="H138" s="161"/>
      <c r="I138" s="164"/>
      <c r="J138" s="175">
        <f>BK138</f>
        <v>0</v>
      </c>
      <c r="K138" s="161"/>
      <c r="L138" s="166"/>
      <c r="M138" s="167"/>
      <c r="N138" s="168"/>
      <c r="O138" s="168"/>
      <c r="P138" s="169">
        <f>SUM(P139:P146)</f>
        <v>0</v>
      </c>
      <c r="Q138" s="168"/>
      <c r="R138" s="169">
        <f>SUM(R139:R146)</f>
        <v>0</v>
      </c>
      <c r="S138" s="168"/>
      <c r="T138" s="170">
        <f>SUM(T139:T146)</f>
        <v>0</v>
      </c>
      <c r="AR138" s="171" t="s">
        <v>84</v>
      </c>
      <c r="AT138" s="172" t="s">
        <v>75</v>
      </c>
      <c r="AU138" s="172" t="s">
        <v>84</v>
      </c>
      <c r="AY138" s="171" t="s">
        <v>189</v>
      </c>
      <c r="BK138" s="173">
        <f>SUM(BK139:BK146)</f>
        <v>0</v>
      </c>
    </row>
    <row r="139" spans="1:65" s="2" customFormat="1" ht="33" customHeight="1">
      <c r="A139" s="35"/>
      <c r="B139" s="36"/>
      <c r="C139" s="176" t="s">
        <v>8</v>
      </c>
      <c r="D139" s="176" t="s">
        <v>191</v>
      </c>
      <c r="E139" s="177" t="s">
        <v>817</v>
      </c>
      <c r="F139" s="178" t="s">
        <v>818</v>
      </c>
      <c r="G139" s="179" t="s">
        <v>336</v>
      </c>
      <c r="H139" s="180">
        <v>1705.865</v>
      </c>
      <c r="I139" s="181"/>
      <c r="J139" s="182">
        <f>ROUND(I139*H139,2)</f>
        <v>0</v>
      </c>
      <c r="K139" s="183"/>
      <c r="L139" s="40"/>
      <c r="M139" s="184" t="s">
        <v>19</v>
      </c>
      <c r="N139" s="185" t="s">
        <v>47</v>
      </c>
      <c r="O139" s="65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8" t="s">
        <v>195</v>
      </c>
      <c r="AT139" s="188" t="s">
        <v>191</v>
      </c>
      <c r="AU139" s="188" t="s">
        <v>86</v>
      </c>
      <c r="AY139" s="18" t="s">
        <v>189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8" t="s">
        <v>84</v>
      </c>
      <c r="BK139" s="189">
        <f>ROUND(I139*H139,2)</f>
        <v>0</v>
      </c>
      <c r="BL139" s="18" t="s">
        <v>195</v>
      </c>
      <c r="BM139" s="188" t="s">
        <v>819</v>
      </c>
    </row>
    <row r="140" spans="1:65" s="2" customFormat="1" ht="28.8">
      <c r="A140" s="35"/>
      <c r="B140" s="36"/>
      <c r="C140" s="37"/>
      <c r="D140" s="190" t="s">
        <v>197</v>
      </c>
      <c r="E140" s="37"/>
      <c r="F140" s="191" t="s">
        <v>820</v>
      </c>
      <c r="G140" s="37"/>
      <c r="H140" s="37"/>
      <c r="I140" s="192"/>
      <c r="J140" s="37"/>
      <c r="K140" s="37"/>
      <c r="L140" s="40"/>
      <c r="M140" s="193"/>
      <c r="N140" s="194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197</v>
      </c>
      <c r="AU140" s="18" t="s">
        <v>86</v>
      </c>
    </row>
    <row r="141" spans="1:65" s="2" customFormat="1" ht="10.199999999999999">
      <c r="A141" s="35"/>
      <c r="B141" s="36"/>
      <c r="C141" s="37"/>
      <c r="D141" s="195" t="s">
        <v>199</v>
      </c>
      <c r="E141" s="37"/>
      <c r="F141" s="196" t="s">
        <v>821</v>
      </c>
      <c r="G141" s="37"/>
      <c r="H141" s="37"/>
      <c r="I141" s="192"/>
      <c r="J141" s="37"/>
      <c r="K141" s="37"/>
      <c r="L141" s="40"/>
      <c r="M141" s="193"/>
      <c r="N141" s="194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199</v>
      </c>
      <c r="AU141" s="18" t="s">
        <v>86</v>
      </c>
    </row>
    <row r="142" spans="1:65" s="13" customFormat="1" ht="10.199999999999999">
      <c r="B142" s="197"/>
      <c r="C142" s="198"/>
      <c r="D142" s="190" t="s">
        <v>201</v>
      </c>
      <c r="E142" s="199" t="s">
        <v>19</v>
      </c>
      <c r="F142" s="200" t="s">
        <v>822</v>
      </c>
      <c r="G142" s="198"/>
      <c r="H142" s="201">
        <v>1705.865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201</v>
      </c>
      <c r="AU142" s="207" t="s">
        <v>86</v>
      </c>
      <c r="AV142" s="13" t="s">
        <v>86</v>
      </c>
      <c r="AW142" s="13" t="s">
        <v>37</v>
      </c>
      <c r="AX142" s="13" t="s">
        <v>84</v>
      </c>
      <c r="AY142" s="207" t="s">
        <v>189</v>
      </c>
    </row>
    <row r="143" spans="1:65" s="2" customFormat="1" ht="33" customHeight="1">
      <c r="A143" s="35"/>
      <c r="B143" s="36"/>
      <c r="C143" s="176" t="s">
        <v>273</v>
      </c>
      <c r="D143" s="176" t="s">
        <v>191</v>
      </c>
      <c r="E143" s="177" t="s">
        <v>823</v>
      </c>
      <c r="F143" s="178" t="s">
        <v>824</v>
      </c>
      <c r="G143" s="179" t="s">
        <v>336</v>
      </c>
      <c r="H143" s="180">
        <v>1705.865</v>
      </c>
      <c r="I143" s="181"/>
      <c r="J143" s="182">
        <f>ROUND(I143*H143,2)</f>
        <v>0</v>
      </c>
      <c r="K143" s="183"/>
      <c r="L143" s="40"/>
      <c r="M143" s="184" t="s">
        <v>19</v>
      </c>
      <c r="N143" s="185" t="s">
        <v>47</v>
      </c>
      <c r="O143" s="65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8" t="s">
        <v>195</v>
      </c>
      <c r="AT143" s="188" t="s">
        <v>191</v>
      </c>
      <c r="AU143" s="188" t="s">
        <v>86</v>
      </c>
      <c r="AY143" s="18" t="s">
        <v>189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8" t="s">
        <v>84</v>
      </c>
      <c r="BK143" s="189">
        <f>ROUND(I143*H143,2)</f>
        <v>0</v>
      </c>
      <c r="BL143" s="18" t="s">
        <v>195</v>
      </c>
      <c r="BM143" s="188" t="s">
        <v>825</v>
      </c>
    </row>
    <row r="144" spans="1:65" s="2" customFormat="1" ht="38.4">
      <c r="A144" s="35"/>
      <c r="B144" s="36"/>
      <c r="C144" s="37"/>
      <c r="D144" s="190" t="s">
        <v>197</v>
      </c>
      <c r="E144" s="37"/>
      <c r="F144" s="191" t="s">
        <v>826</v>
      </c>
      <c r="G144" s="37"/>
      <c r="H144" s="37"/>
      <c r="I144" s="192"/>
      <c r="J144" s="37"/>
      <c r="K144" s="37"/>
      <c r="L144" s="40"/>
      <c r="M144" s="193"/>
      <c r="N144" s="194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197</v>
      </c>
      <c r="AU144" s="18" t="s">
        <v>86</v>
      </c>
    </row>
    <row r="145" spans="1:65" s="2" customFormat="1" ht="10.199999999999999">
      <c r="A145" s="35"/>
      <c r="B145" s="36"/>
      <c r="C145" s="37"/>
      <c r="D145" s="195" t="s">
        <v>199</v>
      </c>
      <c r="E145" s="37"/>
      <c r="F145" s="196" t="s">
        <v>827</v>
      </c>
      <c r="G145" s="37"/>
      <c r="H145" s="37"/>
      <c r="I145" s="192"/>
      <c r="J145" s="37"/>
      <c r="K145" s="37"/>
      <c r="L145" s="40"/>
      <c r="M145" s="193"/>
      <c r="N145" s="194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199</v>
      </c>
      <c r="AU145" s="18" t="s">
        <v>86</v>
      </c>
    </row>
    <row r="146" spans="1:65" s="13" customFormat="1" ht="10.199999999999999">
      <c r="B146" s="197"/>
      <c r="C146" s="198"/>
      <c r="D146" s="190" t="s">
        <v>201</v>
      </c>
      <c r="E146" s="199" t="s">
        <v>19</v>
      </c>
      <c r="F146" s="200" t="s">
        <v>822</v>
      </c>
      <c r="G146" s="198"/>
      <c r="H146" s="201">
        <v>1705.865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201</v>
      </c>
      <c r="AU146" s="207" t="s">
        <v>86</v>
      </c>
      <c r="AV146" s="13" t="s">
        <v>86</v>
      </c>
      <c r="AW146" s="13" t="s">
        <v>37</v>
      </c>
      <c r="AX146" s="13" t="s">
        <v>84</v>
      </c>
      <c r="AY146" s="207" t="s">
        <v>189</v>
      </c>
    </row>
    <row r="147" spans="1:65" s="12" customFormat="1" ht="25.95" customHeight="1">
      <c r="B147" s="160"/>
      <c r="C147" s="161"/>
      <c r="D147" s="162" t="s">
        <v>75</v>
      </c>
      <c r="E147" s="163" t="s">
        <v>719</v>
      </c>
      <c r="F147" s="163" t="s">
        <v>122</v>
      </c>
      <c r="G147" s="161"/>
      <c r="H147" s="161"/>
      <c r="I147" s="164"/>
      <c r="J147" s="165">
        <f>BK147</f>
        <v>0</v>
      </c>
      <c r="K147" s="161"/>
      <c r="L147" s="166"/>
      <c r="M147" s="167"/>
      <c r="N147" s="168"/>
      <c r="O147" s="168"/>
      <c r="P147" s="169">
        <f>P148</f>
        <v>0</v>
      </c>
      <c r="Q147" s="168"/>
      <c r="R147" s="169">
        <f>R148</f>
        <v>0</v>
      </c>
      <c r="S147" s="168"/>
      <c r="T147" s="170">
        <f>T148</f>
        <v>0</v>
      </c>
      <c r="AR147" s="171" t="s">
        <v>220</v>
      </c>
      <c r="AT147" s="172" t="s">
        <v>75</v>
      </c>
      <c r="AU147" s="172" t="s">
        <v>76</v>
      </c>
      <c r="AY147" s="171" t="s">
        <v>189</v>
      </c>
      <c r="BK147" s="173">
        <f>BK148</f>
        <v>0</v>
      </c>
    </row>
    <row r="148" spans="1:65" s="12" customFormat="1" ht="22.8" customHeight="1">
      <c r="B148" s="160"/>
      <c r="C148" s="161"/>
      <c r="D148" s="162" t="s">
        <v>75</v>
      </c>
      <c r="E148" s="174" t="s">
        <v>720</v>
      </c>
      <c r="F148" s="174" t="s">
        <v>828</v>
      </c>
      <c r="G148" s="161"/>
      <c r="H148" s="161"/>
      <c r="I148" s="164"/>
      <c r="J148" s="175">
        <f>BK148</f>
        <v>0</v>
      </c>
      <c r="K148" s="161"/>
      <c r="L148" s="166"/>
      <c r="M148" s="167"/>
      <c r="N148" s="168"/>
      <c r="O148" s="168"/>
      <c r="P148" s="169">
        <f>SUM(P149:P152)</f>
        <v>0</v>
      </c>
      <c r="Q148" s="168"/>
      <c r="R148" s="169">
        <f>SUM(R149:R152)</f>
        <v>0</v>
      </c>
      <c r="S148" s="168"/>
      <c r="T148" s="170">
        <f>SUM(T149:T152)</f>
        <v>0</v>
      </c>
      <c r="AR148" s="171" t="s">
        <v>220</v>
      </c>
      <c r="AT148" s="172" t="s">
        <v>75</v>
      </c>
      <c r="AU148" s="172" t="s">
        <v>84</v>
      </c>
      <c r="AY148" s="171" t="s">
        <v>189</v>
      </c>
      <c r="BK148" s="173">
        <f>SUM(BK149:BK152)</f>
        <v>0</v>
      </c>
    </row>
    <row r="149" spans="1:65" s="2" customFormat="1" ht="24.15" customHeight="1">
      <c r="A149" s="35"/>
      <c r="B149" s="36"/>
      <c r="C149" s="176" t="s">
        <v>280</v>
      </c>
      <c r="D149" s="176" t="s">
        <v>191</v>
      </c>
      <c r="E149" s="177" t="s">
        <v>829</v>
      </c>
      <c r="F149" s="178" t="s">
        <v>830</v>
      </c>
      <c r="G149" s="179" t="s">
        <v>831</v>
      </c>
      <c r="H149" s="180">
        <v>10</v>
      </c>
      <c r="I149" s="181"/>
      <c r="J149" s="182">
        <f>ROUND(I149*H149,2)</f>
        <v>0</v>
      </c>
      <c r="K149" s="183"/>
      <c r="L149" s="40"/>
      <c r="M149" s="184" t="s">
        <v>19</v>
      </c>
      <c r="N149" s="185" t="s">
        <v>47</v>
      </c>
      <c r="O149" s="65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8" t="s">
        <v>725</v>
      </c>
      <c r="AT149" s="188" t="s">
        <v>191</v>
      </c>
      <c r="AU149" s="188" t="s">
        <v>86</v>
      </c>
      <c r="AY149" s="18" t="s">
        <v>189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8" t="s">
        <v>84</v>
      </c>
      <c r="BK149" s="189">
        <f>ROUND(I149*H149,2)</f>
        <v>0</v>
      </c>
      <c r="BL149" s="18" t="s">
        <v>725</v>
      </c>
      <c r="BM149" s="188" t="s">
        <v>832</v>
      </c>
    </row>
    <row r="150" spans="1:65" s="2" customFormat="1" ht="10.199999999999999">
      <c r="A150" s="35"/>
      <c r="B150" s="36"/>
      <c r="C150" s="37"/>
      <c r="D150" s="190" t="s">
        <v>197</v>
      </c>
      <c r="E150" s="37"/>
      <c r="F150" s="191" t="s">
        <v>830</v>
      </c>
      <c r="G150" s="37"/>
      <c r="H150" s="37"/>
      <c r="I150" s="192"/>
      <c r="J150" s="37"/>
      <c r="K150" s="37"/>
      <c r="L150" s="40"/>
      <c r="M150" s="193"/>
      <c r="N150" s="194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197</v>
      </c>
      <c r="AU150" s="18" t="s">
        <v>86</v>
      </c>
    </row>
    <row r="151" spans="1:65" s="2" customFormat="1" ht="10.199999999999999">
      <c r="A151" s="35"/>
      <c r="B151" s="36"/>
      <c r="C151" s="37"/>
      <c r="D151" s="195" t="s">
        <v>199</v>
      </c>
      <c r="E151" s="37"/>
      <c r="F151" s="196" t="s">
        <v>833</v>
      </c>
      <c r="G151" s="37"/>
      <c r="H151" s="37"/>
      <c r="I151" s="192"/>
      <c r="J151" s="37"/>
      <c r="K151" s="37"/>
      <c r="L151" s="40"/>
      <c r="M151" s="193"/>
      <c r="N151" s="194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199</v>
      </c>
      <c r="AU151" s="18" t="s">
        <v>86</v>
      </c>
    </row>
    <row r="152" spans="1:65" s="13" customFormat="1" ht="10.199999999999999">
      <c r="B152" s="197"/>
      <c r="C152" s="198"/>
      <c r="D152" s="190" t="s">
        <v>201</v>
      </c>
      <c r="E152" s="199" t="s">
        <v>19</v>
      </c>
      <c r="F152" s="200" t="s">
        <v>256</v>
      </c>
      <c r="G152" s="198"/>
      <c r="H152" s="201">
        <v>10</v>
      </c>
      <c r="I152" s="202"/>
      <c r="J152" s="198"/>
      <c r="K152" s="198"/>
      <c r="L152" s="203"/>
      <c r="M152" s="230"/>
      <c r="N152" s="231"/>
      <c r="O152" s="231"/>
      <c r="P152" s="231"/>
      <c r="Q152" s="231"/>
      <c r="R152" s="231"/>
      <c r="S152" s="231"/>
      <c r="T152" s="232"/>
      <c r="AT152" s="207" t="s">
        <v>201</v>
      </c>
      <c r="AU152" s="207" t="s">
        <v>86</v>
      </c>
      <c r="AV152" s="13" t="s">
        <v>86</v>
      </c>
      <c r="AW152" s="13" t="s">
        <v>37</v>
      </c>
      <c r="AX152" s="13" t="s">
        <v>84</v>
      </c>
      <c r="AY152" s="207" t="s">
        <v>189</v>
      </c>
    </row>
    <row r="153" spans="1:65" s="2" customFormat="1" ht="6.9" customHeight="1">
      <c r="A153" s="35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0"/>
      <c r="M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</sheetData>
  <sheetProtection algorithmName="SHA-512" hashValue="dAuyU9tniEOjrz+TmnDewxWrWnq55FBnE8RIZavAvbUQQUO/WH+e656jt5nueKMcBDlAbLrMvu6gwTEVV4MXHQ==" saltValue="koXjn8vwnux3fVXPQlI0kxAhir2vApAGOpGs5Lif3BO7C20SdLfdx8VCNciEVolNUjB8Aagtq9zSn07KhlBy1g==" spinCount="100000" sheet="1" objects="1" scenarios="1" formatColumns="0" formatRows="0" autoFilter="0"/>
  <autoFilter ref="C87:K152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6" r:id="rId4"/>
    <hyperlink ref="F110" r:id="rId5"/>
    <hyperlink ref="F114" r:id="rId6"/>
    <hyperlink ref="F118" r:id="rId7"/>
    <hyperlink ref="F123" r:id="rId8"/>
    <hyperlink ref="F127" r:id="rId9"/>
    <hyperlink ref="F132" r:id="rId10"/>
    <hyperlink ref="F135" r:id="rId11"/>
    <hyperlink ref="F141" r:id="rId12"/>
    <hyperlink ref="F145" r:id="rId13"/>
    <hyperlink ref="F151" r:id="rId14"/>
  </hyperlinks>
  <pageMargins left="0.39374999999999999" right="0.39374999999999999" top="0.39374999999999999" bottom="0.39374999999999999" header="0" footer="0"/>
  <pageSetup paperSize="9" scale="88" fitToHeight="100" orientation="portrait" blackAndWhite="1" r:id="rId15"/>
  <headerFooter>
    <oddFooter>&amp;CStrana &amp;P z &amp;N</oddFooter>
  </headerFooter>
  <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93</v>
      </c>
      <c r="AZ2" s="102" t="s">
        <v>834</v>
      </c>
      <c r="BA2" s="102" t="s">
        <v>835</v>
      </c>
      <c r="BB2" s="102" t="s">
        <v>19</v>
      </c>
      <c r="BC2" s="102" t="s">
        <v>836</v>
      </c>
      <c r="BD2" s="102" t="s">
        <v>86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  <c r="AZ3" s="102" t="s">
        <v>837</v>
      </c>
      <c r="BA3" s="102" t="s">
        <v>125</v>
      </c>
      <c r="BB3" s="102" t="s">
        <v>19</v>
      </c>
      <c r="BC3" s="102" t="s">
        <v>838</v>
      </c>
      <c r="BD3" s="102" t="s">
        <v>86</v>
      </c>
    </row>
    <row r="4" spans="1:5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  <c r="AZ4" s="102" t="s">
        <v>127</v>
      </c>
      <c r="BA4" s="102" t="s">
        <v>128</v>
      </c>
      <c r="BB4" s="102" t="s">
        <v>19</v>
      </c>
      <c r="BC4" s="102" t="s">
        <v>839</v>
      </c>
      <c r="BD4" s="102" t="s">
        <v>86</v>
      </c>
    </row>
    <row r="5" spans="1:56" s="1" customFormat="1" ht="6.9" customHeight="1">
      <c r="B5" s="21"/>
      <c r="L5" s="21"/>
      <c r="AZ5" s="102" t="s">
        <v>840</v>
      </c>
      <c r="BA5" s="102" t="s">
        <v>841</v>
      </c>
      <c r="BB5" s="102" t="s">
        <v>19</v>
      </c>
      <c r="BC5" s="102" t="s">
        <v>842</v>
      </c>
      <c r="BD5" s="102" t="s">
        <v>86</v>
      </c>
    </row>
    <row r="6" spans="1:56" s="1" customFormat="1" ht="12" customHeight="1">
      <c r="B6" s="21"/>
      <c r="D6" s="107" t="s">
        <v>16</v>
      </c>
      <c r="L6" s="21"/>
      <c r="AZ6" s="102" t="s">
        <v>133</v>
      </c>
      <c r="BA6" s="102" t="s">
        <v>133</v>
      </c>
      <c r="BB6" s="102" t="s">
        <v>19</v>
      </c>
      <c r="BC6" s="102" t="s">
        <v>843</v>
      </c>
      <c r="BD6" s="102" t="s">
        <v>86</v>
      </c>
    </row>
    <row r="7" spans="1:5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  <c r="AZ7" s="102" t="s">
        <v>844</v>
      </c>
      <c r="BA7" s="102" t="s">
        <v>845</v>
      </c>
      <c r="BB7" s="102" t="s">
        <v>19</v>
      </c>
      <c r="BC7" s="102" t="s">
        <v>846</v>
      </c>
      <c r="BD7" s="102" t="s">
        <v>86</v>
      </c>
    </row>
    <row r="8" spans="1:5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2" t="s">
        <v>847</v>
      </c>
      <c r="BA8" s="102" t="s">
        <v>848</v>
      </c>
      <c r="BB8" s="102" t="s">
        <v>19</v>
      </c>
      <c r="BC8" s="102" t="s">
        <v>849</v>
      </c>
      <c r="BD8" s="102" t="s">
        <v>86</v>
      </c>
    </row>
    <row r="9" spans="1:56" s="2" customFormat="1" ht="30" customHeight="1">
      <c r="A9" s="35"/>
      <c r="B9" s="40"/>
      <c r="C9" s="35"/>
      <c r="D9" s="35"/>
      <c r="E9" s="380" t="s">
        <v>850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2" t="s">
        <v>851</v>
      </c>
      <c r="BA9" s="102" t="s">
        <v>852</v>
      </c>
      <c r="BB9" s="102" t="s">
        <v>19</v>
      </c>
      <c r="BC9" s="102" t="s">
        <v>853</v>
      </c>
      <c r="BD9" s="102" t="s">
        <v>86</v>
      </c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02" t="s">
        <v>854</v>
      </c>
      <c r="BA10" s="102" t="s">
        <v>147</v>
      </c>
      <c r="BB10" s="102" t="s">
        <v>19</v>
      </c>
      <c r="BC10" s="102" t="s">
        <v>855</v>
      </c>
      <c r="BD10" s="102" t="s">
        <v>86</v>
      </c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02" t="s">
        <v>856</v>
      </c>
      <c r="BA11" s="102" t="s">
        <v>147</v>
      </c>
      <c r="BB11" s="102" t="s">
        <v>19</v>
      </c>
      <c r="BC11" s="102" t="s">
        <v>857</v>
      </c>
      <c r="BD11" s="102" t="s">
        <v>86</v>
      </c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02" t="s">
        <v>858</v>
      </c>
      <c r="BA12" s="102" t="s">
        <v>859</v>
      </c>
      <c r="BB12" s="102" t="s">
        <v>19</v>
      </c>
      <c r="BC12" s="102" t="s">
        <v>860</v>
      </c>
      <c r="BD12" s="102" t="s">
        <v>86</v>
      </c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02" t="s">
        <v>861</v>
      </c>
      <c r="BA13" s="102" t="s">
        <v>147</v>
      </c>
      <c r="BB13" s="102" t="s">
        <v>19</v>
      </c>
      <c r="BC13" s="102" t="s">
        <v>862</v>
      </c>
      <c r="BD13" s="102" t="s">
        <v>86</v>
      </c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102" t="s">
        <v>863</v>
      </c>
      <c r="BA14" s="102" t="s">
        <v>147</v>
      </c>
      <c r="BB14" s="102" t="s">
        <v>19</v>
      </c>
      <c r="BC14" s="102" t="s">
        <v>864</v>
      </c>
      <c r="BD14" s="102" t="s">
        <v>86</v>
      </c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102" t="s">
        <v>156</v>
      </c>
      <c r="BA15" s="102" t="s">
        <v>156</v>
      </c>
      <c r="BB15" s="102" t="s">
        <v>19</v>
      </c>
      <c r="BC15" s="102" t="s">
        <v>865</v>
      </c>
      <c r="BD15" s="102" t="s">
        <v>86</v>
      </c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ROUND(J93,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ROUND((SUM(BE93:BE477)),  2)</f>
        <v>0</v>
      </c>
      <c r="G33" s="35"/>
      <c r="H33" s="35"/>
      <c r="I33" s="120">
        <v>0.21</v>
      </c>
      <c r="J33" s="119">
        <f>ROUND(((SUM(BE93:BE477))*I33),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ROUND((SUM(BF93:BF477)),  2)</f>
        <v>0</v>
      </c>
      <c r="G34" s="35"/>
      <c r="H34" s="35"/>
      <c r="I34" s="120">
        <v>0.12</v>
      </c>
      <c r="J34" s="119">
        <f>ROUND(((SUM(BF93:BF477))*I34),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ROUND((SUM(BG93:BG477)),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ROUND((SUM(BH93:BH477)),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ROUND((SUM(BI93:BI477)),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01.1.7 - IO 01 - Vodovodní přivaděče - Silnoproud a slaboproud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J93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J94</f>
        <v>0</v>
      </c>
      <c r="K60" s="137"/>
      <c r="L60" s="141"/>
    </row>
    <row r="61" spans="1:47" s="10" customFormat="1" ht="19.95" customHeight="1">
      <c r="B61" s="142"/>
      <c r="C61" s="143"/>
      <c r="D61" s="144" t="s">
        <v>163</v>
      </c>
      <c r="E61" s="145"/>
      <c r="F61" s="145"/>
      <c r="G61" s="145"/>
      <c r="H61" s="145"/>
      <c r="I61" s="145"/>
      <c r="J61" s="146">
        <f>J95</f>
        <v>0</v>
      </c>
      <c r="K61" s="143"/>
      <c r="L61" s="147"/>
    </row>
    <row r="62" spans="1:47" s="10" customFormat="1" ht="19.95" customHeight="1">
      <c r="B62" s="142"/>
      <c r="C62" s="143"/>
      <c r="D62" s="144" t="s">
        <v>866</v>
      </c>
      <c r="E62" s="145"/>
      <c r="F62" s="145"/>
      <c r="G62" s="145"/>
      <c r="H62" s="145"/>
      <c r="I62" s="145"/>
      <c r="J62" s="146">
        <f>J186</f>
        <v>0</v>
      </c>
      <c r="K62" s="143"/>
      <c r="L62" s="147"/>
    </row>
    <row r="63" spans="1:47" s="10" customFormat="1" ht="19.95" customHeight="1">
      <c r="B63" s="142"/>
      <c r="C63" s="143"/>
      <c r="D63" s="144" t="s">
        <v>164</v>
      </c>
      <c r="E63" s="145"/>
      <c r="F63" s="145"/>
      <c r="G63" s="145"/>
      <c r="H63" s="145"/>
      <c r="I63" s="145"/>
      <c r="J63" s="146">
        <f>J191</f>
        <v>0</v>
      </c>
      <c r="K63" s="143"/>
      <c r="L63" s="147"/>
    </row>
    <row r="64" spans="1:47" s="10" customFormat="1" ht="19.95" customHeight="1">
      <c r="B64" s="142"/>
      <c r="C64" s="143"/>
      <c r="D64" s="144" t="s">
        <v>166</v>
      </c>
      <c r="E64" s="145"/>
      <c r="F64" s="145"/>
      <c r="G64" s="145"/>
      <c r="H64" s="145"/>
      <c r="I64" s="145"/>
      <c r="J64" s="146">
        <f>J199</f>
        <v>0</v>
      </c>
      <c r="K64" s="143"/>
      <c r="L64" s="147"/>
    </row>
    <row r="65" spans="1:31" s="10" customFormat="1" ht="19.95" customHeight="1">
      <c r="B65" s="142"/>
      <c r="C65" s="143"/>
      <c r="D65" s="144" t="s">
        <v>168</v>
      </c>
      <c r="E65" s="145"/>
      <c r="F65" s="145"/>
      <c r="G65" s="145"/>
      <c r="H65" s="145"/>
      <c r="I65" s="145"/>
      <c r="J65" s="146">
        <f>J208</f>
        <v>0</v>
      </c>
      <c r="K65" s="143"/>
      <c r="L65" s="147"/>
    </row>
    <row r="66" spans="1:31" s="9" customFormat="1" ht="24.9" customHeight="1">
      <c r="B66" s="136"/>
      <c r="C66" s="137"/>
      <c r="D66" s="138" t="s">
        <v>867</v>
      </c>
      <c r="E66" s="139"/>
      <c r="F66" s="139"/>
      <c r="G66" s="139"/>
      <c r="H66" s="139"/>
      <c r="I66" s="139"/>
      <c r="J66" s="140">
        <f>J212</f>
        <v>0</v>
      </c>
      <c r="K66" s="137"/>
      <c r="L66" s="141"/>
    </row>
    <row r="67" spans="1:31" s="10" customFormat="1" ht="19.95" customHeight="1">
      <c r="B67" s="142"/>
      <c r="C67" s="143"/>
      <c r="D67" s="144" t="s">
        <v>868</v>
      </c>
      <c r="E67" s="145"/>
      <c r="F67" s="145"/>
      <c r="G67" s="145"/>
      <c r="H67" s="145"/>
      <c r="I67" s="145"/>
      <c r="J67" s="146">
        <f>J213</f>
        <v>0</v>
      </c>
      <c r="K67" s="143"/>
      <c r="L67" s="147"/>
    </row>
    <row r="68" spans="1:31" s="10" customFormat="1" ht="19.95" customHeight="1">
      <c r="B68" s="142"/>
      <c r="C68" s="143"/>
      <c r="D68" s="144" t="s">
        <v>869</v>
      </c>
      <c r="E68" s="145"/>
      <c r="F68" s="145"/>
      <c r="G68" s="145"/>
      <c r="H68" s="145"/>
      <c r="I68" s="145"/>
      <c r="J68" s="146">
        <f>J315</f>
        <v>0</v>
      </c>
      <c r="K68" s="143"/>
      <c r="L68" s="147"/>
    </row>
    <row r="69" spans="1:31" s="9" customFormat="1" ht="24.9" customHeight="1">
      <c r="B69" s="136"/>
      <c r="C69" s="137"/>
      <c r="D69" s="138" t="s">
        <v>169</v>
      </c>
      <c r="E69" s="139"/>
      <c r="F69" s="139"/>
      <c r="G69" s="139"/>
      <c r="H69" s="139"/>
      <c r="I69" s="139"/>
      <c r="J69" s="140">
        <f>J396</f>
        <v>0</v>
      </c>
      <c r="K69" s="137"/>
      <c r="L69" s="141"/>
    </row>
    <row r="70" spans="1:31" s="10" customFormat="1" ht="19.95" customHeight="1">
      <c r="B70" s="142"/>
      <c r="C70" s="143"/>
      <c r="D70" s="144" t="s">
        <v>870</v>
      </c>
      <c r="E70" s="145"/>
      <c r="F70" s="145"/>
      <c r="G70" s="145"/>
      <c r="H70" s="145"/>
      <c r="I70" s="145"/>
      <c r="J70" s="146">
        <f>J397</f>
        <v>0</v>
      </c>
      <c r="K70" s="143"/>
      <c r="L70" s="147"/>
    </row>
    <row r="71" spans="1:31" s="10" customFormat="1" ht="19.95" customHeight="1">
      <c r="B71" s="142"/>
      <c r="C71" s="143"/>
      <c r="D71" s="144" t="s">
        <v>871</v>
      </c>
      <c r="E71" s="145"/>
      <c r="F71" s="145"/>
      <c r="G71" s="145"/>
      <c r="H71" s="145"/>
      <c r="I71" s="145"/>
      <c r="J71" s="146">
        <f>J446</f>
        <v>0</v>
      </c>
      <c r="K71" s="143"/>
      <c r="L71" s="147"/>
    </row>
    <row r="72" spans="1:31" s="9" customFormat="1" ht="24.9" customHeight="1">
      <c r="B72" s="136"/>
      <c r="C72" s="137"/>
      <c r="D72" s="138" t="s">
        <v>171</v>
      </c>
      <c r="E72" s="139"/>
      <c r="F72" s="139"/>
      <c r="G72" s="139"/>
      <c r="H72" s="139"/>
      <c r="I72" s="139"/>
      <c r="J72" s="140">
        <f>J464</f>
        <v>0</v>
      </c>
      <c r="K72" s="137"/>
      <c r="L72" s="141"/>
    </row>
    <row r="73" spans="1:31" s="10" customFormat="1" ht="19.95" customHeight="1">
      <c r="B73" s="142"/>
      <c r="C73" s="143"/>
      <c r="D73" s="144" t="s">
        <v>172</v>
      </c>
      <c r="E73" s="145"/>
      <c r="F73" s="145"/>
      <c r="G73" s="145"/>
      <c r="H73" s="145"/>
      <c r="I73" s="145"/>
      <c r="J73" s="146">
        <f>J465</f>
        <v>0</v>
      </c>
      <c r="K73" s="143"/>
      <c r="L73" s="147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" customHeight="1">
      <c r="A80" s="35"/>
      <c r="B80" s="36"/>
      <c r="C80" s="24" t="s">
        <v>174</v>
      </c>
      <c r="D80" s="37"/>
      <c r="E80" s="37"/>
      <c r="F80" s="37"/>
      <c r="G80" s="37"/>
      <c r="H80" s="3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85" t="str">
        <f>E7</f>
        <v>Vodovod Tošovice II. Etapa</v>
      </c>
      <c r="F83" s="386"/>
      <c r="G83" s="386"/>
      <c r="H83" s="386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141</v>
      </c>
      <c r="D84" s="37"/>
      <c r="E84" s="37"/>
      <c r="F84" s="37"/>
      <c r="G84" s="37"/>
      <c r="H84" s="37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30" customHeight="1">
      <c r="A85" s="35"/>
      <c r="B85" s="36"/>
      <c r="C85" s="37"/>
      <c r="D85" s="37"/>
      <c r="E85" s="342" t="str">
        <f>E9</f>
        <v>01.1.7 - IO 01 - Vodovodní přivaděče - Silnoproud a slaboproud</v>
      </c>
      <c r="F85" s="387"/>
      <c r="G85" s="387"/>
      <c r="H85" s="38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F12</f>
        <v>Odry</v>
      </c>
      <c r="G87" s="37"/>
      <c r="H87" s="37"/>
      <c r="I87" s="30" t="s">
        <v>23</v>
      </c>
      <c r="J87" s="60" t="str">
        <f>IF(J12="","",J12)</f>
        <v>5. 5. 2025</v>
      </c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15" customHeight="1">
      <c r="A89" s="35"/>
      <c r="B89" s="36"/>
      <c r="C89" s="30" t="s">
        <v>25</v>
      </c>
      <c r="D89" s="37"/>
      <c r="E89" s="37"/>
      <c r="F89" s="28" t="str">
        <f>E15</f>
        <v>Město Odry</v>
      </c>
      <c r="G89" s="37"/>
      <c r="H89" s="37"/>
      <c r="I89" s="30" t="s">
        <v>33</v>
      </c>
      <c r="J89" s="33" t="str">
        <f>E21</f>
        <v>Hydroelko, s.r.o.</v>
      </c>
      <c r="K89" s="37"/>
      <c r="L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15" customHeight="1">
      <c r="A90" s="35"/>
      <c r="B90" s="36"/>
      <c r="C90" s="30" t="s">
        <v>31</v>
      </c>
      <c r="D90" s="37"/>
      <c r="E90" s="37"/>
      <c r="F90" s="28" t="str">
        <f>IF(E18="","",E18)</f>
        <v>Vyplň údaj</v>
      </c>
      <c r="G90" s="37"/>
      <c r="H90" s="37"/>
      <c r="I90" s="30" t="s">
        <v>38</v>
      </c>
      <c r="J90" s="33" t="str">
        <f>E24</f>
        <v xml:space="preserve"> </v>
      </c>
      <c r="K90" s="37"/>
      <c r="L90" s="108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08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48"/>
      <c r="B92" s="149"/>
      <c r="C92" s="150" t="s">
        <v>175</v>
      </c>
      <c r="D92" s="151" t="s">
        <v>61</v>
      </c>
      <c r="E92" s="151" t="s">
        <v>57</v>
      </c>
      <c r="F92" s="151" t="s">
        <v>58</v>
      </c>
      <c r="G92" s="151" t="s">
        <v>176</v>
      </c>
      <c r="H92" s="151" t="s">
        <v>177</v>
      </c>
      <c r="I92" s="151" t="s">
        <v>178</v>
      </c>
      <c r="J92" s="152" t="s">
        <v>160</v>
      </c>
      <c r="K92" s="153" t="s">
        <v>179</v>
      </c>
      <c r="L92" s="154"/>
      <c r="M92" s="69" t="s">
        <v>19</v>
      </c>
      <c r="N92" s="70" t="s">
        <v>46</v>
      </c>
      <c r="O92" s="70" t="s">
        <v>180</v>
      </c>
      <c r="P92" s="70" t="s">
        <v>181</v>
      </c>
      <c r="Q92" s="70" t="s">
        <v>182</v>
      </c>
      <c r="R92" s="70" t="s">
        <v>183</v>
      </c>
      <c r="S92" s="70" t="s">
        <v>184</v>
      </c>
      <c r="T92" s="71" t="s">
        <v>185</v>
      </c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</row>
    <row r="93" spans="1:65" s="2" customFormat="1" ht="22.8" customHeight="1">
      <c r="A93" s="35"/>
      <c r="B93" s="36"/>
      <c r="C93" s="76" t="s">
        <v>186</v>
      </c>
      <c r="D93" s="37"/>
      <c r="E93" s="37"/>
      <c r="F93" s="37"/>
      <c r="G93" s="37"/>
      <c r="H93" s="37"/>
      <c r="I93" s="37"/>
      <c r="J93" s="155">
        <f>BK93</f>
        <v>0</v>
      </c>
      <c r="K93" s="37"/>
      <c r="L93" s="40"/>
      <c r="M93" s="72"/>
      <c r="N93" s="156"/>
      <c r="O93" s="73"/>
      <c r="P93" s="157">
        <f>P94+P212+P396+P464</f>
        <v>0</v>
      </c>
      <c r="Q93" s="73"/>
      <c r="R93" s="157">
        <f>R94+R212+R396+R464</f>
        <v>3.4651873900000001</v>
      </c>
      <c r="S93" s="73"/>
      <c r="T93" s="158">
        <f>T94+T212+T396+T464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75</v>
      </c>
      <c r="AU93" s="18" t="s">
        <v>161</v>
      </c>
      <c r="BK93" s="159">
        <f>BK94+BK212+BK396+BK464</f>
        <v>0</v>
      </c>
    </row>
    <row r="94" spans="1:65" s="12" customFormat="1" ht="25.95" customHeight="1">
      <c r="B94" s="160"/>
      <c r="C94" s="161"/>
      <c r="D94" s="162" t="s">
        <v>75</v>
      </c>
      <c r="E94" s="163" t="s">
        <v>187</v>
      </c>
      <c r="F94" s="163" t="s">
        <v>188</v>
      </c>
      <c r="G94" s="161"/>
      <c r="H94" s="161"/>
      <c r="I94" s="164"/>
      <c r="J94" s="165">
        <f>BK94</f>
        <v>0</v>
      </c>
      <c r="K94" s="161"/>
      <c r="L94" s="166"/>
      <c r="M94" s="167"/>
      <c r="N94" s="168"/>
      <c r="O94" s="168"/>
      <c r="P94" s="169">
        <f>P95+P186+P191+P199+P208</f>
        <v>0</v>
      </c>
      <c r="Q94" s="168"/>
      <c r="R94" s="169">
        <f>R95+R186+R191+R199+R208</f>
        <v>0.38349724000000002</v>
      </c>
      <c r="S94" s="168"/>
      <c r="T94" s="170">
        <f>T95+T186+T191+T199+T208</f>
        <v>0</v>
      </c>
      <c r="AR94" s="171" t="s">
        <v>84</v>
      </c>
      <c r="AT94" s="172" t="s">
        <v>75</v>
      </c>
      <c r="AU94" s="172" t="s">
        <v>76</v>
      </c>
      <c r="AY94" s="171" t="s">
        <v>189</v>
      </c>
      <c r="BK94" s="173">
        <f>BK95+BK186+BK191+BK199+BK208</f>
        <v>0</v>
      </c>
    </row>
    <row r="95" spans="1:65" s="12" customFormat="1" ht="22.8" customHeight="1">
      <c r="B95" s="160"/>
      <c r="C95" s="161"/>
      <c r="D95" s="162" t="s">
        <v>75</v>
      </c>
      <c r="E95" s="174" t="s">
        <v>84</v>
      </c>
      <c r="F95" s="174" t="s">
        <v>190</v>
      </c>
      <c r="G95" s="161"/>
      <c r="H95" s="161"/>
      <c r="I95" s="164"/>
      <c r="J95" s="175">
        <f>BK95</f>
        <v>0</v>
      </c>
      <c r="K95" s="161"/>
      <c r="L95" s="166"/>
      <c r="M95" s="167"/>
      <c r="N95" s="168"/>
      <c r="O95" s="168"/>
      <c r="P95" s="169">
        <f>SUM(P96:P185)</f>
        <v>0</v>
      </c>
      <c r="Q95" s="168"/>
      <c r="R95" s="169">
        <f>SUM(R96:R185)</f>
        <v>8.8320000000000013E-3</v>
      </c>
      <c r="S95" s="168"/>
      <c r="T95" s="170">
        <f>SUM(T96:T185)</f>
        <v>0</v>
      </c>
      <c r="AR95" s="171" t="s">
        <v>84</v>
      </c>
      <c r="AT95" s="172" t="s">
        <v>75</v>
      </c>
      <c r="AU95" s="172" t="s">
        <v>84</v>
      </c>
      <c r="AY95" s="171" t="s">
        <v>189</v>
      </c>
      <c r="BK95" s="173">
        <f>SUM(BK96:BK185)</f>
        <v>0</v>
      </c>
    </row>
    <row r="96" spans="1:65" s="2" customFormat="1" ht="24.15" customHeight="1">
      <c r="A96" s="35"/>
      <c r="B96" s="36"/>
      <c r="C96" s="176" t="s">
        <v>84</v>
      </c>
      <c r="D96" s="176" t="s">
        <v>191</v>
      </c>
      <c r="E96" s="177" t="s">
        <v>872</v>
      </c>
      <c r="F96" s="178" t="s">
        <v>873</v>
      </c>
      <c r="G96" s="179" t="s">
        <v>230</v>
      </c>
      <c r="H96" s="180">
        <v>441.58499999999998</v>
      </c>
      <c r="I96" s="181"/>
      <c r="J96" s="182">
        <f>ROUND(I96*H96,2)</f>
        <v>0</v>
      </c>
      <c r="K96" s="183"/>
      <c r="L96" s="40"/>
      <c r="M96" s="184" t="s">
        <v>19</v>
      </c>
      <c r="N96" s="185" t="s">
        <v>47</v>
      </c>
      <c r="O96" s="65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8" t="s">
        <v>195</v>
      </c>
      <c r="AT96" s="188" t="s">
        <v>191</v>
      </c>
      <c r="AU96" s="188" t="s">
        <v>86</v>
      </c>
      <c r="AY96" s="18" t="s">
        <v>189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8" t="s">
        <v>84</v>
      </c>
      <c r="BK96" s="189">
        <f>ROUND(I96*H96,2)</f>
        <v>0</v>
      </c>
      <c r="BL96" s="18" t="s">
        <v>195</v>
      </c>
      <c r="BM96" s="188" t="s">
        <v>874</v>
      </c>
    </row>
    <row r="97" spans="1:65" s="2" customFormat="1" ht="19.2">
      <c r="A97" s="35"/>
      <c r="B97" s="36"/>
      <c r="C97" s="37"/>
      <c r="D97" s="190" t="s">
        <v>197</v>
      </c>
      <c r="E97" s="37"/>
      <c r="F97" s="191" t="s">
        <v>875</v>
      </c>
      <c r="G97" s="37"/>
      <c r="H97" s="37"/>
      <c r="I97" s="192"/>
      <c r="J97" s="37"/>
      <c r="K97" s="37"/>
      <c r="L97" s="40"/>
      <c r="M97" s="193"/>
      <c r="N97" s="19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197</v>
      </c>
      <c r="AU97" s="18" t="s">
        <v>86</v>
      </c>
    </row>
    <row r="98" spans="1:65" s="2" customFormat="1" ht="10.199999999999999">
      <c r="A98" s="35"/>
      <c r="B98" s="36"/>
      <c r="C98" s="37"/>
      <c r="D98" s="195" t="s">
        <v>199</v>
      </c>
      <c r="E98" s="37"/>
      <c r="F98" s="196" t="s">
        <v>876</v>
      </c>
      <c r="G98" s="37"/>
      <c r="H98" s="37"/>
      <c r="I98" s="192"/>
      <c r="J98" s="37"/>
      <c r="K98" s="37"/>
      <c r="L98" s="40"/>
      <c r="M98" s="193"/>
      <c r="N98" s="194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199</v>
      </c>
      <c r="AU98" s="18" t="s">
        <v>86</v>
      </c>
    </row>
    <row r="99" spans="1:65" s="13" customFormat="1" ht="10.199999999999999">
      <c r="B99" s="197"/>
      <c r="C99" s="198"/>
      <c r="D99" s="190" t="s">
        <v>201</v>
      </c>
      <c r="E99" s="199" t="s">
        <v>847</v>
      </c>
      <c r="F99" s="200" t="s">
        <v>877</v>
      </c>
      <c r="G99" s="198"/>
      <c r="H99" s="201">
        <v>441.58499999999998</v>
      </c>
      <c r="I99" s="202"/>
      <c r="J99" s="198"/>
      <c r="K99" s="198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201</v>
      </c>
      <c r="AU99" s="207" t="s">
        <v>86</v>
      </c>
      <c r="AV99" s="13" t="s">
        <v>86</v>
      </c>
      <c r="AW99" s="13" t="s">
        <v>37</v>
      </c>
      <c r="AX99" s="13" t="s">
        <v>84</v>
      </c>
      <c r="AY99" s="207" t="s">
        <v>189</v>
      </c>
    </row>
    <row r="100" spans="1:65" s="2" customFormat="1" ht="24.15" customHeight="1">
      <c r="A100" s="35"/>
      <c r="B100" s="36"/>
      <c r="C100" s="176" t="s">
        <v>86</v>
      </c>
      <c r="D100" s="176" t="s">
        <v>191</v>
      </c>
      <c r="E100" s="177" t="s">
        <v>878</v>
      </c>
      <c r="F100" s="178" t="s">
        <v>879</v>
      </c>
      <c r="G100" s="179" t="s">
        <v>238</v>
      </c>
      <c r="H100" s="180">
        <v>0.16200000000000001</v>
      </c>
      <c r="I100" s="181"/>
      <c r="J100" s="182">
        <f>ROUND(I100*H100,2)</f>
        <v>0</v>
      </c>
      <c r="K100" s="183"/>
      <c r="L100" s="40"/>
      <c r="M100" s="184" t="s">
        <v>19</v>
      </c>
      <c r="N100" s="185" t="s">
        <v>47</v>
      </c>
      <c r="O100" s="65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8" t="s">
        <v>195</v>
      </c>
      <c r="AT100" s="188" t="s">
        <v>191</v>
      </c>
      <c r="AU100" s="188" t="s">
        <v>86</v>
      </c>
      <c r="AY100" s="18" t="s">
        <v>189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8" t="s">
        <v>84</v>
      </c>
      <c r="BK100" s="189">
        <f>ROUND(I100*H100,2)</f>
        <v>0</v>
      </c>
      <c r="BL100" s="18" t="s">
        <v>195</v>
      </c>
      <c r="BM100" s="188" t="s">
        <v>880</v>
      </c>
    </row>
    <row r="101" spans="1:65" s="2" customFormat="1" ht="28.8">
      <c r="A101" s="35"/>
      <c r="B101" s="36"/>
      <c r="C101" s="37"/>
      <c r="D101" s="190" t="s">
        <v>197</v>
      </c>
      <c r="E101" s="37"/>
      <c r="F101" s="191" t="s">
        <v>881</v>
      </c>
      <c r="G101" s="37"/>
      <c r="H101" s="37"/>
      <c r="I101" s="192"/>
      <c r="J101" s="37"/>
      <c r="K101" s="37"/>
      <c r="L101" s="40"/>
      <c r="M101" s="193"/>
      <c r="N101" s="194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197</v>
      </c>
      <c r="AU101" s="18" t="s">
        <v>86</v>
      </c>
    </row>
    <row r="102" spans="1:65" s="2" customFormat="1" ht="10.199999999999999">
      <c r="A102" s="35"/>
      <c r="B102" s="36"/>
      <c r="C102" s="37"/>
      <c r="D102" s="195" t="s">
        <v>199</v>
      </c>
      <c r="E102" s="37"/>
      <c r="F102" s="196" t="s">
        <v>882</v>
      </c>
      <c r="G102" s="37"/>
      <c r="H102" s="37"/>
      <c r="I102" s="192"/>
      <c r="J102" s="37"/>
      <c r="K102" s="37"/>
      <c r="L102" s="40"/>
      <c r="M102" s="193"/>
      <c r="N102" s="194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199</v>
      </c>
      <c r="AU102" s="18" t="s">
        <v>86</v>
      </c>
    </row>
    <row r="103" spans="1:65" s="13" customFormat="1" ht="10.199999999999999">
      <c r="B103" s="197"/>
      <c r="C103" s="198"/>
      <c r="D103" s="190" t="s">
        <v>201</v>
      </c>
      <c r="E103" s="199" t="s">
        <v>854</v>
      </c>
      <c r="F103" s="200" t="s">
        <v>883</v>
      </c>
      <c r="G103" s="198"/>
      <c r="H103" s="201">
        <v>0.16200000000000001</v>
      </c>
      <c r="I103" s="202"/>
      <c r="J103" s="198"/>
      <c r="K103" s="198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201</v>
      </c>
      <c r="AU103" s="207" t="s">
        <v>86</v>
      </c>
      <c r="AV103" s="13" t="s">
        <v>86</v>
      </c>
      <c r="AW103" s="13" t="s">
        <v>37</v>
      </c>
      <c r="AX103" s="13" t="s">
        <v>84</v>
      </c>
      <c r="AY103" s="207" t="s">
        <v>189</v>
      </c>
    </row>
    <row r="104" spans="1:65" s="2" customFormat="1" ht="33" customHeight="1">
      <c r="A104" s="35"/>
      <c r="B104" s="36"/>
      <c r="C104" s="176" t="s">
        <v>207</v>
      </c>
      <c r="D104" s="176" t="s">
        <v>191</v>
      </c>
      <c r="E104" s="177" t="s">
        <v>250</v>
      </c>
      <c r="F104" s="178" t="s">
        <v>251</v>
      </c>
      <c r="G104" s="179" t="s">
        <v>238</v>
      </c>
      <c r="H104" s="180">
        <v>0.6</v>
      </c>
      <c r="I104" s="181"/>
      <c r="J104" s="182">
        <f>ROUND(I104*H104,2)</f>
        <v>0</v>
      </c>
      <c r="K104" s="183"/>
      <c r="L104" s="40"/>
      <c r="M104" s="184" t="s">
        <v>19</v>
      </c>
      <c r="N104" s="185" t="s">
        <v>47</v>
      </c>
      <c r="O104" s="65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8" t="s">
        <v>195</v>
      </c>
      <c r="AT104" s="188" t="s">
        <v>191</v>
      </c>
      <c r="AU104" s="188" t="s">
        <v>86</v>
      </c>
      <c r="AY104" s="18" t="s">
        <v>189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8" t="s">
        <v>84</v>
      </c>
      <c r="BK104" s="189">
        <f>ROUND(I104*H104,2)</f>
        <v>0</v>
      </c>
      <c r="BL104" s="18" t="s">
        <v>195</v>
      </c>
      <c r="BM104" s="188" t="s">
        <v>884</v>
      </c>
    </row>
    <row r="105" spans="1:65" s="2" customFormat="1" ht="28.8">
      <c r="A105" s="35"/>
      <c r="B105" s="36"/>
      <c r="C105" s="37"/>
      <c r="D105" s="190" t="s">
        <v>197</v>
      </c>
      <c r="E105" s="37"/>
      <c r="F105" s="191" t="s">
        <v>253</v>
      </c>
      <c r="G105" s="37"/>
      <c r="H105" s="37"/>
      <c r="I105" s="192"/>
      <c r="J105" s="37"/>
      <c r="K105" s="37"/>
      <c r="L105" s="40"/>
      <c r="M105" s="193"/>
      <c r="N105" s="19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197</v>
      </c>
      <c r="AU105" s="18" t="s">
        <v>86</v>
      </c>
    </row>
    <row r="106" spans="1:65" s="2" customFormat="1" ht="10.199999999999999">
      <c r="A106" s="35"/>
      <c r="B106" s="36"/>
      <c r="C106" s="37"/>
      <c r="D106" s="195" t="s">
        <v>199</v>
      </c>
      <c r="E106" s="37"/>
      <c r="F106" s="196" t="s">
        <v>254</v>
      </c>
      <c r="G106" s="37"/>
      <c r="H106" s="37"/>
      <c r="I106" s="192"/>
      <c r="J106" s="37"/>
      <c r="K106" s="37"/>
      <c r="L106" s="40"/>
      <c r="M106" s="193"/>
      <c r="N106" s="194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199</v>
      </c>
      <c r="AU106" s="18" t="s">
        <v>86</v>
      </c>
    </row>
    <row r="107" spans="1:65" s="13" customFormat="1" ht="10.199999999999999">
      <c r="B107" s="197"/>
      <c r="C107" s="198"/>
      <c r="D107" s="190" t="s">
        <v>201</v>
      </c>
      <c r="E107" s="199" t="s">
        <v>856</v>
      </c>
      <c r="F107" s="200" t="s">
        <v>885</v>
      </c>
      <c r="G107" s="198"/>
      <c r="H107" s="201">
        <v>0.6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201</v>
      </c>
      <c r="AU107" s="207" t="s">
        <v>86</v>
      </c>
      <c r="AV107" s="13" t="s">
        <v>86</v>
      </c>
      <c r="AW107" s="13" t="s">
        <v>37</v>
      </c>
      <c r="AX107" s="13" t="s">
        <v>84</v>
      </c>
      <c r="AY107" s="207" t="s">
        <v>189</v>
      </c>
    </row>
    <row r="108" spans="1:65" s="2" customFormat="1" ht="33" customHeight="1">
      <c r="A108" s="35"/>
      <c r="B108" s="36"/>
      <c r="C108" s="176" t="s">
        <v>195</v>
      </c>
      <c r="D108" s="176" t="s">
        <v>191</v>
      </c>
      <c r="E108" s="177" t="s">
        <v>886</v>
      </c>
      <c r="F108" s="178" t="s">
        <v>887</v>
      </c>
      <c r="G108" s="179" t="s">
        <v>238</v>
      </c>
      <c r="H108" s="180">
        <v>0.95</v>
      </c>
      <c r="I108" s="181"/>
      <c r="J108" s="182">
        <f>ROUND(I108*H108,2)</f>
        <v>0</v>
      </c>
      <c r="K108" s="183"/>
      <c r="L108" s="40"/>
      <c r="M108" s="184" t="s">
        <v>19</v>
      </c>
      <c r="N108" s="185" t="s">
        <v>47</v>
      </c>
      <c r="O108" s="65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8" t="s">
        <v>195</v>
      </c>
      <c r="AT108" s="188" t="s">
        <v>191</v>
      </c>
      <c r="AU108" s="188" t="s">
        <v>86</v>
      </c>
      <c r="AY108" s="18" t="s">
        <v>189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8" t="s">
        <v>84</v>
      </c>
      <c r="BK108" s="189">
        <f>ROUND(I108*H108,2)</f>
        <v>0</v>
      </c>
      <c r="BL108" s="18" t="s">
        <v>195</v>
      </c>
      <c r="BM108" s="188" t="s">
        <v>888</v>
      </c>
    </row>
    <row r="109" spans="1:65" s="2" customFormat="1" ht="28.8">
      <c r="A109" s="35"/>
      <c r="B109" s="36"/>
      <c r="C109" s="37"/>
      <c r="D109" s="190" t="s">
        <v>197</v>
      </c>
      <c r="E109" s="37"/>
      <c r="F109" s="191" t="s">
        <v>889</v>
      </c>
      <c r="G109" s="37"/>
      <c r="H109" s="37"/>
      <c r="I109" s="192"/>
      <c r="J109" s="37"/>
      <c r="K109" s="37"/>
      <c r="L109" s="40"/>
      <c r="M109" s="193"/>
      <c r="N109" s="19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197</v>
      </c>
      <c r="AU109" s="18" t="s">
        <v>86</v>
      </c>
    </row>
    <row r="110" spans="1:65" s="2" customFormat="1" ht="10.199999999999999">
      <c r="A110" s="35"/>
      <c r="B110" s="36"/>
      <c r="C110" s="37"/>
      <c r="D110" s="195" t="s">
        <v>199</v>
      </c>
      <c r="E110" s="37"/>
      <c r="F110" s="196" t="s">
        <v>890</v>
      </c>
      <c r="G110" s="37"/>
      <c r="H110" s="37"/>
      <c r="I110" s="192"/>
      <c r="J110" s="37"/>
      <c r="K110" s="37"/>
      <c r="L110" s="40"/>
      <c r="M110" s="193"/>
      <c r="N110" s="194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199</v>
      </c>
      <c r="AU110" s="18" t="s">
        <v>86</v>
      </c>
    </row>
    <row r="111" spans="1:65" s="13" customFormat="1" ht="10.199999999999999">
      <c r="B111" s="197"/>
      <c r="C111" s="198"/>
      <c r="D111" s="190" t="s">
        <v>201</v>
      </c>
      <c r="E111" s="199" t="s">
        <v>858</v>
      </c>
      <c r="F111" s="200" t="s">
        <v>891</v>
      </c>
      <c r="G111" s="198"/>
      <c r="H111" s="201">
        <v>0.95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201</v>
      </c>
      <c r="AU111" s="207" t="s">
        <v>86</v>
      </c>
      <c r="AV111" s="13" t="s">
        <v>86</v>
      </c>
      <c r="AW111" s="13" t="s">
        <v>37</v>
      </c>
      <c r="AX111" s="13" t="s">
        <v>84</v>
      </c>
      <c r="AY111" s="207" t="s">
        <v>189</v>
      </c>
    </row>
    <row r="112" spans="1:65" s="2" customFormat="1" ht="33" customHeight="1">
      <c r="A112" s="35"/>
      <c r="B112" s="36"/>
      <c r="C112" s="176" t="s">
        <v>220</v>
      </c>
      <c r="D112" s="176" t="s">
        <v>191</v>
      </c>
      <c r="E112" s="177" t="s">
        <v>892</v>
      </c>
      <c r="F112" s="178" t="s">
        <v>893</v>
      </c>
      <c r="G112" s="179" t="s">
        <v>238</v>
      </c>
      <c r="H112" s="180">
        <v>10.584</v>
      </c>
      <c r="I112" s="181"/>
      <c r="J112" s="182">
        <f>ROUND(I112*H112,2)</f>
        <v>0</v>
      </c>
      <c r="K112" s="183"/>
      <c r="L112" s="40"/>
      <c r="M112" s="184" t="s">
        <v>19</v>
      </c>
      <c r="N112" s="185" t="s">
        <v>47</v>
      </c>
      <c r="O112" s="65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8" t="s">
        <v>195</v>
      </c>
      <c r="AT112" s="188" t="s">
        <v>191</v>
      </c>
      <c r="AU112" s="188" t="s">
        <v>86</v>
      </c>
      <c r="AY112" s="18" t="s">
        <v>189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8" t="s">
        <v>84</v>
      </c>
      <c r="BK112" s="189">
        <f>ROUND(I112*H112,2)</f>
        <v>0</v>
      </c>
      <c r="BL112" s="18" t="s">
        <v>195</v>
      </c>
      <c r="BM112" s="188" t="s">
        <v>894</v>
      </c>
    </row>
    <row r="113" spans="1:65" s="2" customFormat="1" ht="28.8">
      <c r="A113" s="35"/>
      <c r="B113" s="36"/>
      <c r="C113" s="37"/>
      <c r="D113" s="190" t="s">
        <v>197</v>
      </c>
      <c r="E113" s="37"/>
      <c r="F113" s="191" t="s">
        <v>895</v>
      </c>
      <c r="G113" s="37"/>
      <c r="H113" s="37"/>
      <c r="I113" s="192"/>
      <c r="J113" s="37"/>
      <c r="K113" s="37"/>
      <c r="L113" s="40"/>
      <c r="M113" s="193"/>
      <c r="N113" s="194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197</v>
      </c>
      <c r="AU113" s="18" t="s">
        <v>86</v>
      </c>
    </row>
    <row r="114" spans="1:65" s="2" customFormat="1" ht="10.199999999999999">
      <c r="A114" s="35"/>
      <c r="B114" s="36"/>
      <c r="C114" s="37"/>
      <c r="D114" s="195" t="s">
        <v>199</v>
      </c>
      <c r="E114" s="37"/>
      <c r="F114" s="196" t="s">
        <v>896</v>
      </c>
      <c r="G114" s="37"/>
      <c r="H114" s="37"/>
      <c r="I114" s="192"/>
      <c r="J114" s="37"/>
      <c r="K114" s="37"/>
      <c r="L114" s="40"/>
      <c r="M114" s="193"/>
      <c r="N114" s="19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199</v>
      </c>
      <c r="AU114" s="18" t="s">
        <v>86</v>
      </c>
    </row>
    <row r="115" spans="1:65" s="13" customFormat="1" ht="10.199999999999999">
      <c r="B115" s="197"/>
      <c r="C115" s="198"/>
      <c r="D115" s="190" t="s">
        <v>201</v>
      </c>
      <c r="E115" s="199" t="s">
        <v>861</v>
      </c>
      <c r="F115" s="200" t="s">
        <v>897</v>
      </c>
      <c r="G115" s="198"/>
      <c r="H115" s="201">
        <v>10.584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201</v>
      </c>
      <c r="AU115" s="207" t="s">
        <v>86</v>
      </c>
      <c r="AV115" s="13" t="s">
        <v>86</v>
      </c>
      <c r="AW115" s="13" t="s">
        <v>37</v>
      </c>
      <c r="AX115" s="13" t="s">
        <v>84</v>
      </c>
      <c r="AY115" s="207" t="s">
        <v>189</v>
      </c>
    </row>
    <row r="116" spans="1:65" s="2" customFormat="1" ht="33" customHeight="1">
      <c r="A116" s="35"/>
      <c r="B116" s="36"/>
      <c r="C116" s="176" t="s">
        <v>227</v>
      </c>
      <c r="D116" s="176" t="s">
        <v>191</v>
      </c>
      <c r="E116" s="177" t="s">
        <v>898</v>
      </c>
      <c r="F116" s="178" t="s">
        <v>899</v>
      </c>
      <c r="G116" s="179" t="s">
        <v>238</v>
      </c>
      <c r="H116" s="180">
        <v>925.91700000000003</v>
      </c>
      <c r="I116" s="181"/>
      <c r="J116" s="182">
        <f>ROUND(I116*H116,2)</f>
        <v>0</v>
      </c>
      <c r="K116" s="183"/>
      <c r="L116" s="40"/>
      <c r="M116" s="184" t="s">
        <v>19</v>
      </c>
      <c r="N116" s="185" t="s">
        <v>47</v>
      </c>
      <c r="O116" s="65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8" t="s">
        <v>195</v>
      </c>
      <c r="AT116" s="188" t="s">
        <v>191</v>
      </c>
      <c r="AU116" s="188" t="s">
        <v>86</v>
      </c>
      <c r="AY116" s="18" t="s">
        <v>189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8" t="s">
        <v>84</v>
      </c>
      <c r="BK116" s="189">
        <f>ROUND(I116*H116,2)</f>
        <v>0</v>
      </c>
      <c r="BL116" s="18" t="s">
        <v>195</v>
      </c>
      <c r="BM116" s="188" t="s">
        <v>900</v>
      </c>
    </row>
    <row r="117" spans="1:65" s="2" customFormat="1" ht="28.8">
      <c r="A117" s="35"/>
      <c r="B117" s="36"/>
      <c r="C117" s="37"/>
      <c r="D117" s="190" t="s">
        <v>197</v>
      </c>
      <c r="E117" s="37"/>
      <c r="F117" s="191" t="s">
        <v>901</v>
      </c>
      <c r="G117" s="37"/>
      <c r="H117" s="37"/>
      <c r="I117" s="192"/>
      <c r="J117" s="37"/>
      <c r="K117" s="37"/>
      <c r="L117" s="40"/>
      <c r="M117" s="193"/>
      <c r="N117" s="194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197</v>
      </c>
      <c r="AU117" s="18" t="s">
        <v>86</v>
      </c>
    </row>
    <row r="118" spans="1:65" s="2" customFormat="1" ht="10.199999999999999">
      <c r="A118" s="35"/>
      <c r="B118" s="36"/>
      <c r="C118" s="37"/>
      <c r="D118" s="195" t="s">
        <v>199</v>
      </c>
      <c r="E118" s="37"/>
      <c r="F118" s="196" t="s">
        <v>902</v>
      </c>
      <c r="G118" s="37"/>
      <c r="H118" s="37"/>
      <c r="I118" s="192"/>
      <c r="J118" s="37"/>
      <c r="K118" s="37"/>
      <c r="L118" s="40"/>
      <c r="M118" s="193"/>
      <c r="N118" s="194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199</v>
      </c>
      <c r="AU118" s="18" t="s">
        <v>86</v>
      </c>
    </row>
    <row r="119" spans="1:65" s="13" customFormat="1" ht="10.199999999999999">
      <c r="B119" s="197"/>
      <c r="C119" s="198"/>
      <c r="D119" s="190" t="s">
        <v>201</v>
      </c>
      <c r="E119" s="199" t="s">
        <v>19</v>
      </c>
      <c r="F119" s="200" t="s">
        <v>903</v>
      </c>
      <c r="G119" s="198"/>
      <c r="H119" s="201">
        <v>550.02800000000002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201</v>
      </c>
      <c r="AU119" s="207" t="s">
        <v>86</v>
      </c>
      <c r="AV119" s="13" t="s">
        <v>86</v>
      </c>
      <c r="AW119" s="13" t="s">
        <v>37</v>
      </c>
      <c r="AX119" s="13" t="s">
        <v>76</v>
      </c>
      <c r="AY119" s="207" t="s">
        <v>189</v>
      </c>
    </row>
    <row r="120" spans="1:65" s="13" customFormat="1" ht="10.199999999999999">
      <c r="B120" s="197"/>
      <c r="C120" s="198"/>
      <c r="D120" s="190" t="s">
        <v>201</v>
      </c>
      <c r="E120" s="199" t="s">
        <v>19</v>
      </c>
      <c r="F120" s="200" t="s">
        <v>904</v>
      </c>
      <c r="G120" s="198"/>
      <c r="H120" s="201">
        <v>130.63999999999999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201</v>
      </c>
      <c r="AU120" s="207" t="s">
        <v>86</v>
      </c>
      <c r="AV120" s="13" t="s">
        <v>86</v>
      </c>
      <c r="AW120" s="13" t="s">
        <v>37</v>
      </c>
      <c r="AX120" s="13" t="s">
        <v>76</v>
      </c>
      <c r="AY120" s="207" t="s">
        <v>189</v>
      </c>
    </row>
    <row r="121" spans="1:65" s="13" customFormat="1" ht="10.199999999999999">
      <c r="B121" s="197"/>
      <c r="C121" s="198"/>
      <c r="D121" s="190" t="s">
        <v>201</v>
      </c>
      <c r="E121" s="199" t="s">
        <v>19</v>
      </c>
      <c r="F121" s="200" t="s">
        <v>905</v>
      </c>
      <c r="G121" s="198"/>
      <c r="H121" s="201">
        <v>47.579000000000001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201</v>
      </c>
      <c r="AU121" s="207" t="s">
        <v>86</v>
      </c>
      <c r="AV121" s="13" t="s">
        <v>86</v>
      </c>
      <c r="AW121" s="13" t="s">
        <v>37</v>
      </c>
      <c r="AX121" s="13" t="s">
        <v>76</v>
      </c>
      <c r="AY121" s="207" t="s">
        <v>189</v>
      </c>
    </row>
    <row r="122" spans="1:65" s="13" customFormat="1" ht="10.199999999999999">
      <c r="B122" s="197"/>
      <c r="C122" s="198"/>
      <c r="D122" s="190" t="s">
        <v>201</v>
      </c>
      <c r="E122" s="199" t="s">
        <v>19</v>
      </c>
      <c r="F122" s="200" t="s">
        <v>906</v>
      </c>
      <c r="G122" s="198"/>
      <c r="H122" s="201">
        <v>85.328000000000003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201</v>
      </c>
      <c r="AU122" s="207" t="s">
        <v>86</v>
      </c>
      <c r="AV122" s="13" t="s">
        <v>86</v>
      </c>
      <c r="AW122" s="13" t="s">
        <v>37</v>
      </c>
      <c r="AX122" s="13" t="s">
        <v>76</v>
      </c>
      <c r="AY122" s="207" t="s">
        <v>189</v>
      </c>
    </row>
    <row r="123" spans="1:65" s="13" customFormat="1" ht="10.199999999999999">
      <c r="B123" s="197"/>
      <c r="C123" s="198"/>
      <c r="D123" s="190" t="s">
        <v>201</v>
      </c>
      <c r="E123" s="199" t="s">
        <v>19</v>
      </c>
      <c r="F123" s="200" t="s">
        <v>907</v>
      </c>
      <c r="G123" s="198"/>
      <c r="H123" s="201">
        <v>112.342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201</v>
      </c>
      <c r="AU123" s="207" t="s">
        <v>86</v>
      </c>
      <c r="AV123" s="13" t="s">
        <v>86</v>
      </c>
      <c r="AW123" s="13" t="s">
        <v>37</v>
      </c>
      <c r="AX123" s="13" t="s">
        <v>76</v>
      </c>
      <c r="AY123" s="207" t="s">
        <v>189</v>
      </c>
    </row>
    <row r="124" spans="1:65" s="14" customFormat="1" ht="10.199999999999999">
      <c r="B124" s="219"/>
      <c r="C124" s="220"/>
      <c r="D124" s="190" t="s">
        <v>201</v>
      </c>
      <c r="E124" s="221" t="s">
        <v>863</v>
      </c>
      <c r="F124" s="222" t="s">
        <v>349</v>
      </c>
      <c r="G124" s="220"/>
      <c r="H124" s="223">
        <v>925.91700000000003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201</v>
      </c>
      <c r="AU124" s="229" t="s">
        <v>86</v>
      </c>
      <c r="AV124" s="14" t="s">
        <v>195</v>
      </c>
      <c r="AW124" s="14" t="s">
        <v>37</v>
      </c>
      <c r="AX124" s="14" t="s">
        <v>84</v>
      </c>
      <c r="AY124" s="229" t="s">
        <v>189</v>
      </c>
    </row>
    <row r="125" spans="1:65" s="2" customFormat="1" ht="37.799999999999997" customHeight="1">
      <c r="A125" s="35"/>
      <c r="B125" s="36"/>
      <c r="C125" s="176" t="s">
        <v>235</v>
      </c>
      <c r="D125" s="176" t="s">
        <v>191</v>
      </c>
      <c r="E125" s="177" t="s">
        <v>301</v>
      </c>
      <c r="F125" s="178" t="s">
        <v>302</v>
      </c>
      <c r="G125" s="179" t="s">
        <v>238</v>
      </c>
      <c r="H125" s="180">
        <v>85.197000000000003</v>
      </c>
      <c r="I125" s="181"/>
      <c r="J125" s="182">
        <f>ROUND(I125*H125,2)</f>
        <v>0</v>
      </c>
      <c r="K125" s="183"/>
      <c r="L125" s="40"/>
      <c r="M125" s="184" t="s">
        <v>19</v>
      </c>
      <c r="N125" s="185" t="s">
        <v>47</v>
      </c>
      <c r="O125" s="65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8" t="s">
        <v>195</v>
      </c>
      <c r="AT125" s="188" t="s">
        <v>191</v>
      </c>
      <c r="AU125" s="188" t="s">
        <v>86</v>
      </c>
      <c r="AY125" s="18" t="s">
        <v>189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8" t="s">
        <v>84</v>
      </c>
      <c r="BK125" s="189">
        <f>ROUND(I125*H125,2)</f>
        <v>0</v>
      </c>
      <c r="BL125" s="18" t="s">
        <v>195</v>
      </c>
      <c r="BM125" s="188" t="s">
        <v>908</v>
      </c>
    </row>
    <row r="126" spans="1:65" s="2" customFormat="1" ht="38.4">
      <c r="A126" s="35"/>
      <c r="B126" s="36"/>
      <c r="C126" s="37"/>
      <c r="D126" s="190" t="s">
        <v>197</v>
      </c>
      <c r="E126" s="37"/>
      <c r="F126" s="191" t="s">
        <v>304</v>
      </c>
      <c r="G126" s="37"/>
      <c r="H126" s="37"/>
      <c r="I126" s="192"/>
      <c r="J126" s="37"/>
      <c r="K126" s="37"/>
      <c r="L126" s="40"/>
      <c r="M126" s="193"/>
      <c r="N126" s="194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197</v>
      </c>
      <c r="AU126" s="18" t="s">
        <v>86</v>
      </c>
    </row>
    <row r="127" spans="1:65" s="2" customFormat="1" ht="10.199999999999999">
      <c r="A127" s="35"/>
      <c r="B127" s="36"/>
      <c r="C127" s="37"/>
      <c r="D127" s="195" t="s">
        <v>199</v>
      </c>
      <c r="E127" s="37"/>
      <c r="F127" s="196" t="s">
        <v>305</v>
      </c>
      <c r="G127" s="37"/>
      <c r="H127" s="37"/>
      <c r="I127" s="192"/>
      <c r="J127" s="37"/>
      <c r="K127" s="37"/>
      <c r="L127" s="40"/>
      <c r="M127" s="193"/>
      <c r="N127" s="19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199</v>
      </c>
      <c r="AU127" s="18" t="s">
        <v>86</v>
      </c>
    </row>
    <row r="128" spans="1:65" s="13" customFormat="1" ht="10.199999999999999">
      <c r="B128" s="197"/>
      <c r="C128" s="198"/>
      <c r="D128" s="190" t="s">
        <v>201</v>
      </c>
      <c r="E128" s="199" t="s">
        <v>19</v>
      </c>
      <c r="F128" s="200" t="s">
        <v>909</v>
      </c>
      <c r="G128" s="198"/>
      <c r="H128" s="201">
        <v>85.197000000000003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201</v>
      </c>
      <c r="AU128" s="207" t="s">
        <v>86</v>
      </c>
      <c r="AV128" s="13" t="s">
        <v>86</v>
      </c>
      <c r="AW128" s="13" t="s">
        <v>37</v>
      </c>
      <c r="AX128" s="13" t="s">
        <v>84</v>
      </c>
      <c r="AY128" s="207" t="s">
        <v>189</v>
      </c>
    </row>
    <row r="129" spans="1:65" s="2" customFormat="1" ht="37.799999999999997" customHeight="1">
      <c r="A129" s="35"/>
      <c r="B129" s="36"/>
      <c r="C129" s="176" t="s">
        <v>226</v>
      </c>
      <c r="D129" s="176" t="s">
        <v>191</v>
      </c>
      <c r="E129" s="177" t="s">
        <v>314</v>
      </c>
      <c r="F129" s="178" t="s">
        <v>315</v>
      </c>
      <c r="G129" s="179" t="s">
        <v>238</v>
      </c>
      <c r="H129" s="180">
        <v>853.01599999999996</v>
      </c>
      <c r="I129" s="181"/>
      <c r="J129" s="182">
        <f>ROUND(I129*H129,2)</f>
        <v>0</v>
      </c>
      <c r="K129" s="183"/>
      <c r="L129" s="40"/>
      <c r="M129" s="184" t="s">
        <v>19</v>
      </c>
      <c r="N129" s="185" t="s">
        <v>47</v>
      </c>
      <c r="O129" s="65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8" t="s">
        <v>195</v>
      </c>
      <c r="AT129" s="188" t="s">
        <v>191</v>
      </c>
      <c r="AU129" s="188" t="s">
        <v>86</v>
      </c>
      <c r="AY129" s="18" t="s">
        <v>189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8" t="s">
        <v>84</v>
      </c>
      <c r="BK129" s="189">
        <f>ROUND(I129*H129,2)</f>
        <v>0</v>
      </c>
      <c r="BL129" s="18" t="s">
        <v>195</v>
      </c>
      <c r="BM129" s="188" t="s">
        <v>910</v>
      </c>
    </row>
    <row r="130" spans="1:65" s="2" customFormat="1" ht="38.4">
      <c r="A130" s="35"/>
      <c r="B130" s="36"/>
      <c r="C130" s="37"/>
      <c r="D130" s="190" t="s">
        <v>197</v>
      </c>
      <c r="E130" s="37"/>
      <c r="F130" s="191" t="s">
        <v>317</v>
      </c>
      <c r="G130" s="37"/>
      <c r="H130" s="37"/>
      <c r="I130" s="192"/>
      <c r="J130" s="37"/>
      <c r="K130" s="37"/>
      <c r="L130" s="40"/>
      <c r="M130" s="193"/>
      <c r="N130" s="194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197</v>
      </c>
      <c r="AU130" s="18" t="s">
        <v>86</v>
      </c>
    </row>
    <row r="131" spans="1:65" s="2" customFormat="1" ht="10.199999999999999">
      <c r="A131" s="35"/>
      <c r="B131" s="36"/>
      <c r="C131" s="37"/>
      <c r="D131" s="195" t="s">
        <v>199</v>
      </c>
      <c r="E131" s="37"/>
      <c r="F131" s="196" t="s">
        <v>318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199</v>
      </c>
      <c r="AU131" s="18" t="s">
        <v>86</v>
      </c>
    </row>
    <row r="132" spans="1:65" s="13" customFormat="1" ht="10.199999999999999">
      <c r="B132" s="197"/>
      <c r="C132" s="198"/>
      <c r="D132" s="190" t="s">
        <v>201</v>
      </c>
      <c r="E132" s="199" t="s">
        <v>133</v>
      </c>
      <c r="F132" s="200" t="s">
        <v>911</v>
      </c>
      <c r="G132" s="198"/>
      <c r="H132" s="201">
        <v>853.01599999999996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201</v>
      </c>
      <c r="AU132" s="207" t="s">
        <v>86</v>
      </c>
      <c r="AV132" s="13" t="s">
        <v>86</v>
      </c>
      <c r="AW132" s="13" t="s">
        <v>37</v>
      </c>
      <c r="AX132" s="13" t="s">
        <v>84</v>
      </c>
      <c r="AY132" s="207" t="s">
        <v>189</v>
      </c>
    </row>
    <row r="133" spans="1:65" s="2" customFormat="1" ht="37.799999999999997" customHeight="1">
      <c r="A133" s="35"/>
      <c r="B133" s="36"/>
      <c r="C133" s="176" t="s">
        <v>249</v>
      </c>
      <c r="D133" s="176" t="s">
        <v>191</v>
      </c>
      <c r="E133" s="177" t="s">
        <v>321</v>
      </c>
      <c r="F133" s="178" t="s">
        <v>322</v>
      </c>
      <c r="G133" s="179" t="s">
        <v>238</v>
      </c>
      <c r="H133" s="180">
        <v>8530.16</v>
      </c>
      <c r="I133" s="181"/>
      <c r="J133" s="182">
        <f>ROUND(I133*H133,2)</f>
        <v>0</v>
      </c>
      <c r="K133" s="183"/>
      <c r="L133" s="40"/>
      <c r="M133" s="184" t="s">
        <v>19</v>
      </c>
      <c r="N133" s="185" t="s">
        <v>47</v>
      </c>
      <c r="O133" s="65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8" t="s">
        <v>195</v>
      </c>
      <c r="AT133" s="188" t="s">
        <v>191</v>
      </c>
      <c r="AU133" s="188" t="s">
        <v>86</v>
      </c>
      <c r="AY133" s="18" t="s">
        <v>189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8" t="s">
        <v>84</v>
      </c>
      <c r="BK133" s="189">
        <f>ROUND(I133*H133,2)</f>
        <v>0</v>
      </c>
      <c r="BL133" s="18" t="s">
        <v>195</v>
      </c>
      <c r="BM133" s="188" t="s">
        <v>912</v>
      </c>
    </row>
    <row r="134" spans="1:65" s="2" customFormat="1" ht="48">
      <c r="A134" s="35"/>
      <c r="B134" s="36"/>
      <c r="C134" s="37"/>
      <c r="D134" s="190" t="s">
        <v>197</v>
      </c>
      <c r="E134" s="37"/>
      <c r="F134" s="191" t="s">
        <v>324</v>
      </c>
      <c r="G134" s="37"/>
      <c r="H134" s="37"/>
      <c r="I134" s="192"/>
      <c r="J134" s="37"/>
      <c r="K134" s="37"/>
      <c r="L134" s="40"/>
      <c r="M134" s="193"/>
      <c r="N134" s="194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197</v>
      </c>
      <c r="AU134" s="18" t="s">
        <v>86</v>
      </c>
    </row>
    <row r="135" spans="1:65" s="2" customFormat="1" ht="10.199999999999999">
      <c r="A135" s="35"/>
      <c r="B135" s="36"/>
      <c r="C135" s="37"/>
      <c r="D135" s="195" t="s">
        <v>199</v>
      </c>
      <c r="E135" s="37"/>
      <c r="F135" s="196" t="s">
        <v>325</v>
      </c>
      <c r="G135" s="37"/>
      <c r="H135" s="37"/>
      <c r="I135" s="192"/>
      <c r="J135" s="37"/>
      <c r="K135" s="37"/>
      <c r="L135" s="40"/>
      <c r="M135" s="193"/>
      <c r="N135" s="194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199</v>
      </c>
      <c r="AU135" s="18" t="s">
        <v>86</v>
      </c>
    </row>
    <row r="136" spans="1:65" s="13" customFormat="1" ht="10.199999999999999">
      <c r="B136" s="197"/>
      <c r="C136" s="198"/>
      <c r="D136" s="190" t="s">
        <v>201</v>
      </c>
      <c r="E136" s="199" t="s">
        <v>19</v>
      </c>
      <c r="F136" s="200" t="s">
        <v>133</v>
      </c>
      <c r="G136" s="198"/>
      <c r="H136" s="201">
        <v>853.01599999999996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201</v>
      </c>
      <c r="AU136" s="207" t="s">
        <v>86</v>
      </c>
      <c r="AV136" s="13" t="s">
        <v>86</v>
      </c>
      <c r="AW136" s="13" t="s">
        <v>37</v>
      </c>
      <c r="AX136" s="13" t="s">
        <v>84</v>
      </c>
      <c r="AY136" s="207" t="s">
        <v>189</v>
      </c>
    </row>
    <row r="137" spans="1:65" s="13" customFormat="1" ht="10.199999999999999">
      <c r="B137" s="197"/>
      <c r="C137" s="198"/>
      <c r="D137" s="190" t="s">
        <v>201</v>
      </c>
      <c r="E137" s="198"/>
      <c r="F137" s="200" t="s">
        <v>913</v>
      </c>
      <c r="G137" s="198"/>
      <c r="H137" s="201">
        <v>8530.16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201</v>
      </c>
      <c r="AU137" s="207" t="s">
        <v>86</v>
      </c>
      <c r="AV137" s="13" t="s">
        <v>86</v>
      </c>
      <c r="AW137" s="13" t="s">
        <v>4</v>
      </c>
      <c r="AX137" s="13" t="s">
        <v>84</v>
      </c>
      <c r="AY137" s="207" t="s">
        <v>189</v>
      </c>
    </row>
    <row r="138" spans="1:65" s="2" customFormat="1" ht="24.15" customHeight="1">
      <c r="A138" s="35"/>
      <c r="B138" s="36"/>
      <c r="C138" s="176" t="s">
        <v>256</v>
      </c>
      <c r="D138" s="176" t="s">
        <v>191</v>
      </c>
      <c r="E138" s="177" t="s">
        <v>327</v>
      </c>
      <c r="F138" s="178" t="s">
        <v>328</v>
      </c>
      <c r="G138" s="179" t="s">
        <v>238</v>
      </c>
      <c r="H138" s="180">
        <v>85.197000000000003</v>
      </c>
      <c r="I138" s="181"/>
      <c r="J138" s="182">
        <f>ROUND(I138*H138,2)</f>
        <v>0</v>
      </c>
      <c r="K138" s="183"/>
      <c r="L138" s="40"/>
      <c r="M138" s="184" t="s">
        <v>19</v>
      </c>
      <c r="N138" s="185" t="s">
        <v>47</v>
      </c>
      <c r="O138" s="65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8" t="s">
        <v>195</v>
      </c>
      <c r="AT138" s="188" t="s">
        <v>191</v>
      </c>
      <c r="AU138" s="188" t="s">
        <v>86</v>
      </c>
      <c r="AY138" s="18" t="s">
        <v>189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8" t="s">
        <v>84</v>
      </c>
      <c r="BK138" s="189">
        <f>ROUND(I138*H138,2)</f>
        <v>0</v>
      </c>
      <c r="BL138" s="18" t="s">
        <v>195</v>
      </c>
      <c r="BM138" s="188" t="s">
        <v>914</v>
      </c>
    </row>
    <row r="139" spans="1:65" s="2" customFormat="1" ht="28.8">
      <c r="A139" s="35"/>
      <c r="B139" s="36"/>
      <c r="C139" s="37"/>
      <c r="D139" s="190" t="s">
        <v>197</v>
      </c>
      <c r="E139" s="37"/>
      <c r="F139" s="191" t="s">
        <v>330</v>
      </c>
      <c r="G139" s="37"/>
      <c r="H139" s="37"/>
      <c r="I139" s="192"/>
      <c r="J139" s="37"/>
      <c r="K139" s="37"/>
      <c r="L139" s="40"/>
      <c r="M139" s="193"/>
      <c r="N139" s="194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197</v>
      </c>
      <c r="AU139" s="18" t="s">
        <v>86</v>
      </c>
    </row>
    <row r="140" spans="1:65" s="2" customFormat="1" ht="10.199999999999999">
      <c r="A140" s="35"/>
      <c r="B140" s="36"/>
      <c r="C140" s="37"/>
      <c r="D140" s="195" t="s">
        <v>199</v>
      </c>
      <c r="E140" s="37"/>
      <c r="F140" s="196" t="s">
        <v>331</v>
      </c>
      <c r="G140" s="37"/>
      <c r="H140" s="37"/>
      <c r="I140" s="192"/>
      <c r="J140" s="37"/>
      <c r="K140" s="37"/>
      <c r="L140" s="40"/>
      <c r="M140" s="193"/>
      <c r="N140" s="194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199</v>
      </c>
      <c r="AU140" s="18" t="s">
        <v>86</v>
      </c>
    </row>
    <row r="141" spans="1:65" s="13" customFormat="1" ht="10.199999999999999">
      <c r="B141" s="197"/>
      <c r="C141" s="198"/>
      <c r="D141" s="190" t="s">
        <v>201</v>
      </c>
      <c r="E141" s="199" t="s">
        <v>19</v>
      </c>
      <c r="F141" s="200" t="s">
        <v>909</v>
      </c>
      <c r="G141" s="198"/>
      <c r="H141" s="201">
        <v>85.197000000000003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201</v>
      </c>
      <c r="AU141" s="207" t="s">
        <v>86</v>
      </c>
      <c r="AV141" s="13" t="s">
        <v>86</v>
      </c>
      <c r="AW141" s="13" t="s">
        <v>37</v>
      </c>
      <c r="AX141" s="13" t="s">
        <v>84</v>
      </c>
      <c r="AY141" s="207" t="s">
        <v>189</v>
      </c>
    </row>
    <row r="142" spans="1:65" s="2" customFormat="1" ht="33" customHeight="1">
      <c r="A142" s="35"/>
      <c r="B142" s="36"/>
      <c r="C142" s="176" t="s">
        <v>263</v>
      </c>
      <c r="D142" s="176" t="s">
        <v>191</v>
      </c>
      <c r="E142" s="177" t="s">
        <v>334</v>
      </c>
      <c r="F142" s="178" t="s">
        <v>335</v>
      </c>
      <c r="G142" s="179" t="s">
        <v>336</v>
      </c>
      <c r="H142" s="180">
        <v>1620.73</v>
      </c>
      <c r="I142" s="181"/>
      <c r="J142" s="182">
        <f>ROUND(I142*H142,2)</f>
        <v>0</v>
      </c>
      <c r="K142" s="183"/>
      <c r="L142" s="40"/>
      <c r="M142" s="184" t="s">
        <v>19</v>
      </c>
      <c r="N142" s="185" t="s">
        <v>47</v>
      </c>
      <c r="O142" s="65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8" t="s">
        <v>195</v>
      </c>
      <c r="AT142" s="188" t="s">
        <v>191</v>
      </c>
      <c r="AU142" s="188" t="s">
        <v>86</v>
      </c>
      <c r="AY142" s="18" t="s">
        <v>189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8" t="s">
        <v>84</v>
      </c>
      <c r="BK142" s="189">
        <f>ROUND(I142*H142,2)</f>
        <v>0</v>
      </c>
      <c r="BL142" s="18" t="s">
        <v>195</v>
      </c>
      <c r="BM142" s="188" t="s">
        <v>915</v>
      </c>
    </row>
    <row r="143" spans="1:65" s="2" customFormat="1" ht="28.8">
      <c r="A143" s="35"/>
      <c r="B143" s="36"/>
      <c r="C143" s="37"/>
      <c r="D143" s="190" t="s">
        <v>197</v>
      </c>
      <c r="E143" s="37"/>
      <c r="F143" s="191" t="s">
        <v>338</v>
      </c>
      <c r="G143" s="37"/>
      <c r="H143" s="37"/>
      <c r="I143" s="192"/>
      <c r="J143" s="37"/>
      <c r="K143" s="37"/>
      <c r="L143" s="40"/>
      <c r="M143" s="193"/>
      <c r="N143" s="194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197</v>
      </c>
      <c r="AU143" s="18" t="s">
        <v>86</v>
      </c>
    </row>
    <row r="144" spans="1:65" s="2" customFormat="1" ht="10.199999999999999">
      <c r="A144" s="35"/>
      <c r="B144" s="36"/>
      <c r="C144" s="37"/>
      <c r="D144" s="195" t="s">
        <v>199</v>
      </c>
      <c r="E144" s="37"/>
      <c r="F144" s="196" t="s">
        <v>339</v>
      </c>
      <c r="G144" s="37"/>
      <c r="H144" s="37"/>
      <c r="I144" s="192"/>
      <c r="J144" s="37"/>
      <c r="K144" s="37"/>
      <c r="L144" s="40"/>
      <c r="M144" s="193"/>
      <c r="N144" s="194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199</v>
      </c>
      <c r="AU144" s="18" t="s">
        <v>86</v>
      </c>
    </row>
    <row r="145" spans="1:65" s="13" customFormat="1" ht="10.199999999999999">
      <c r="B145" s="197"/>
      <c r="C145" s="198"/>
      <c r="D145" s="190" t="s">
        <v>201</v>
      </c>
      <c r="E145" s="199" t="s">
        <v>19</v>
      </c>
      <c r="F145" s="200" t="s">
        <v>133</v>
      </c>
      <c r="G145" s="198"/>
      <c r="H145" s="201">
        <v>853.01599999999996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201</v>
      </c>
      <c r="AU145" s="207" t="s">
        <v>86</v>
      </c>
      <c r="AV145" s="13" t="s">
        <v>86</v>
      </c>
      <c r="AW145" s="13" t="s">
        <v>37</v>
      </c>
      <c r="AX145" s="13" t="s">
        <v>84</v>
      </c>
      <c r="AY145" s="207" t="s">
        <v>189</v>
      </c>
    </row>
    <row r="146" spans="1:65" s="13" customFormat="1" ht="10.199999999999999">
      <c r="B146" s="197"/>
      <c r="C146" s="198"/>
      <c r="D146" s="190" t="s">
        <v>201</v>
      </c>
      <c r="E146" s="198"/>
      <c r="F146" s="200" t="s">
        <v>916</v>
      </c>
      <c r="G146" s="198"/>
      <c r="H146" s="201">
        <v>1620.73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201</v>
      </c>
      <c r="AU146" s="207" t="s">
        <v>86</v>
      </c>
      <c r="AV146" s="13" t="s">
        <v>86</v>
      </c>
      <c r="AW146" s="13" t="s">
        <v>4</v>
      </c>
      <c r="AX146" s="13" t="s">
        <v>84</v>
      </c>
      <c r="AY146" s="207" t="s">
        <v>189</v>
      </c>
    </row>
    <row r="147" spans="1:65" s="2" customFormat="1" ht="24.15" customHeight="1">
      <c r="A147" s="35"/>
      <c r="B147" s="36"/>
      <c r="C147" s="176" t="s">
        <v>8</v>
      </c>
      <c r="D147" s="176" t="s">
        <v>191</v>
      </c>
      <c r="E147" s="177" t="s">
        <v>342</v>
      </c>
      <c r="F147" s="178" t="s">
        <v>343</v>
      </c>
      <c r="G147" s="179" t="s">
        <v>238</v>
      </c>
      <c r="H147" s="180">
        <v>380.71199999999999</v>
      </c>
      <c r="I147" s="181"/>
      <c r="J147" s="182">
        <f>ROUND(I147*H147,2)</f>
        <v>0</v>
      </c>
      <c r="K147" s="183"/>
      <c r="L147" s="40"/>
      <c r="M147" s="184" t="s">
        <v>19</v>
      </c>
      <c r="N147" s="185" t="s">
        <v>47</v>
      </c>
      <c r="O147" s="65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8" t="s">
        <v>195</v>
      </c>
      <c r="AT147" s="188" t="s">
        <v>191</v>
      </c>
      <c r="AU147" s="188" t="s">
        <v>86</v>
      </c>
      <c r="AY147" s="18" t="s">
        <v>189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8" t="s">
        <v>84</v>
      </c>
      <c r="BK147" s="189">
        <f>ROUND(I147*H147,2)</f>
        <v>0</v>
      </c>
      <c r="BL147" s="18" t="s">
        <v>195</v>
      </c>
      <c r="BM147" s="188" t="s">
        <v>917</v>
      </c>
    </row>
    <row r="148" spans="1:65" s="2" customFormat="1" ht="28.8">
      <c r="A148" s="35"/>
      <c r="B148" s="36"/>
      <c r="C148" s="37"/>
      <c r="D148" s="190" t="s">
        <v>197</v>
      </c>
      <c r="E148" s="37"/>
      <c r="F148" s="191" t="s">
        <v>345</v>
      </c>
      <c r="G148" s="37"/>
      <c r="H148" s="37"/>
      <c r="I148" s="192"/>
      <c r="J148" s="37"/>
      <c r="K148" s="37"/>
      <c r="L148" s="40"/>
      <c r="M148" s="193"/>
      <c r="N148" s="194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197</v>
      </c>
      <c r="AU148" s="18" t="s">
        <v>86</v>
      </c>
    </row>
    <row r="149" spans="1:65" s="2" customFormat="1" ht="10.199999999999999">
      <c r="A149" s="35"/>
      <c r="B149" s="36"/>
      <c r="C149" s="37"/>
      <c r="D149" s="195" t="s">
        <v>199</v>
      </c>
      <c r="E149" s="37"/>
      <c r="F149" s="196" t="s">
        <v>346</v>
      </c>
      <c r="G149" s="37"/>
      <c r="H149" s="37"/>
      <c r="I149" s="192"/>
      <c r="J149" s="37"/>
      <c r="K149" s="37"/>
      <c r="L149" s="40"/>
      <c r="M149" s="193"/>
      <c r="N149" s="194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199</v>
      </c>
      <c r="AU149" s="18" t="s">
        <v>86</v>
      </c>
    </row>
    <row r="150" spans="1:65" s="13" customFormat="1" ht="10.199999999999999">
      <c r="B150" s="197"/>
      <c r="C150" s="198"/>
      <c r="D150" s="190" t="s">
        <v>201</v>
      </c>
      <c r="E150" s="199" t="s">
        <v>19</v>
      </c>
      <c r="F150" s="200" t="s">
        <v>918</v>
      </c>
      <c r="G150" s="198"/>
      <c r="H150" s="201">
        <v>938.21299999999997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201</v>
      </c>
      <c r="AU150" s="207" t="s">
        <v>86</v>
      </c>
      <c r="AV150" s="13" t="s">
        <v>86</v>
      </c>
      <c r="AW150" s="13" t="s">
        <v>37</v>
      </c>
      <c r="AX150" s="13" t="s">
        <v>76</v>
      </c>
      <c r="AY150" s="207" t="s">
        <v>189</v>
      </c>
    </row>
    <row r="151" spans="1:65" s="13" customFormat="1" ht="10.199999999999999">
      <c r="B151" s="197"/>
      <c r="C151" s="198"/>
      <c r="D151" s="190" t="s">
        <v>201</v>
      </c>
      <c r="E151" s="199" t="s">
        <v>19</v>
      </c>
      <c r="F151" s="200" t="s">
        <v>919</v>
      </c>
      <c r="G151" s="198"/>
      <c r="H151" s="201">
        <v>-557.50099999999998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201</v>
      </c>
      <c r="AU151" s="207" t="s">
        <v>86</v>
      </c>
      <c r="AV151" s="13" t="s">
        <v>86</v>
      </c>
      <c r="AW151" s="13" t="s">
        <v>37</v>
      </c>
      <c r="AX151" s="13" t="s">
        <v>76</v>
      </c>
      <c r="AY151" s="207" t="s">
        <v>189</v>
      </c>
    </row>
    <row r="152" spans="1:65" s="14" customFormat="1" ht="10.199999999999999">
      <c r="B152" s="219"/>
      <c r="C152" s="220"/>
      <c r="D152" s="190" t="s">
        <v>201</v>
      </c>
      <c r="E152" s="221" t="s">
        <v>156</v>
      </c>
      <c r="F152" s="222" t="s">
        <v>349</v>
      </c>
      <c r="G152" s="220"/>
      <c r="H152" s="223">
        <v>380.71199999999999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201</v>
      </c>
      <c r="AU152" s="229" t="s">
        <v>86</v>
      </c>
      <c r="AV152" s="14" t="s">
        <v>195</v>
      </c>
      <c r="AW152" s="14" t="s">
        <v>37</v>
      </c>
      <c r="AX152" s="14" t="s">
        <v>84</v>
      </c>
      <c r="AY152" s="229" t="s">
        <v>189</v>
      </c>
    </row>
    <row r="153" spans="1:65" s="2" customFormat="1" ht="16.5" customHeight="1">
      <c r="A153" s="35"/>
      <c r="B153" s="36"/>
      <c r="C153" s="208" t="s">
        <v>273</v>
      </c>
      <c r="D153" s="208" t="s">
        <v>269</v>
      </c>
      <c r="E153" s="209" t="s">
        <v>351</v>
      </c>
      <c r="F153" s="210" t="s">
        <v>352</v>
      </c>
      <c r="G153" s="211" t="s">
        <v>336</v>
      </c>
      <c r="H153" s="212">
        <v>591.03</v>
      </c>
      <c r="I153" s="213"/>
      <c r="J153" s="214">
        <f>ROUND(I153*H153,2)</f>
        <v>0</v>
      </c>
      <c r="K153" s="215"/>
      <c r="L153" s="216"/>
      <c r="M153" s="217" t="s">
        <v>19</v>
      </c>
      <c r="N153" s="218" t="s">
        <v>47</v>
      </c>
      <c r="O153" s="65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8" t="s">
        <v>226</v>
      </c>
      <c r="AT153" s="188" t="s">
        <v>269</v>
      </c>
      <c r="AU153" s="188" t="s">
        <v>86</v>
      </c>
      <c r="AY153" s="18" t="s">
        <v>189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8" t="s">
        <v>84</v>
      </c>
      <c r="BK153" s="189">
        <f>ROUND(I153*H153,2)</f>
        <v>0</v>
      </c>
      <c r="BL153" s="18" t="s">
        <v>195</v>
      </c>
      <c r="BM153" s="188" t="s">
        <v>920</v>
      </c>
    </row>
    <row r="154" spans="1:65" s="2" customFormat="1" ht="10.199999999999999">
      <c r="A154" s="35"/>
      <c r="B154" s="36"/>
      <c r="C154" s="37"/>
      <c r="D154" s="190" t="s">
        <v>197</v>
      </c>
      <c r="E154" s="37"/>
      <c r="F154" s="191" t="s">
        <v>352</v>
      </c>
      <c r="G154" s="37"/>
      <c r="H154" s="37"/>
      <c r="I154" s="192"/>
      <c r="J154" s="37"/>
      <c r="K154" s="37"/>
      <c r="L154" s="40"/>
      <c r="M154" s="193"/>
      <c r="N154" s="194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197</v>
      </c>
      <c r="AU154" s="18" t="s">
        <v>86</v>
      </c>
    </row>
    <row r="155" spans="1:65" s="13" customFormat="1" ht="10.199999999999999">
      <c r="B155" s="197"/>
      <c r="C155" s="198"/>
      <c r="D155" s="190" t="s">
        <v>201</v>
      </c>
      <c r="E155" s="199" t="s">
        <v>19</v>
      </c>
      <c r="F155" s="200" t="s">
        <v>921</v>
      </c>
      <c r="G155" s="198"/>
      <c r="H155" s="201">
        <v>253.70400000000001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201</v>
      </c>
      <c r="AU155" s="207" t="s">
        <v>86</v>
      </c>
      <c r="AV155" s="13" t="s">
        <v>86</v>
      </c>
      <c r="AW155" s="13" t="s">
        <v>37</v>
      </c>
      <c r="AX155" s="13" t="s">
        <v>76</v>
      </c>
      <c r="AY155" s="207" t="s">
        <v>189</v>
      </c>
    </row>
    <row r="156" spans="1:65" s="13" customFormat="1" ht="10.199999999999999">
      <c r="B156" s="197"/>
      <c r="C156" s="198"/>
      <c r="D156" s="190" t="s">
        <v>201</v>
      </c>
      <c r="E156" s="199" t="s">
        <v>19</v>
      </c>
      <c r="F156" s="200" t="s">
        <v>922</v>
      </c>
      <c r="G156" s="198"/>
      <c r="H156" s="201">
        <v>41.811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201</v>
      </c>
      <c r="AU156" s="207" t="s">
        <v>86</v>
      </c>
      <c r="AV156" s="13" t="s">
        <v>86</v>
      </c>
      <c r="AW156" s="13" t="s">
        <v>37</v>
      </c>
      <c r="AX156" s="13" t="s">
        <v>76</v>
      </c>
      <c r="AY156" s="207" t="s">
        <v>189</v>
      </c>
    </row>
    <row r="157" spans="1:65" s="14" customFormat="1" ht="10.199999999999999">
      <c r="B157" s="219"/>
      <c r="C157" s="220"/>
      <c r="D157" s="190" t="s">
        <v>201</v>
      </c>
      <c r="E157" s="221" t="s">
        <v>851</v>
      </c>
      <c r="F157" s="222" t="s">
        <v>349</v>
      </c>
      <c r="G157" s="220"/>
      <c r="H157" s="223">
        <v>295.51499999999999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201</v>
      </c>
      <c r="AU157" s="229" t="s">
        <v>86</v>
      </c>
      <c r="AV157" s="14" t="s">
        <v>195</v>
      </c>
      <c r="AW157" s="14" t="s">
        <v>37</v>
      </c>
      <c r="AX157" s="14" t="s">
        <v>84</v>
      </c>
      <c r="AY157" s="229" t="s">
        <v>189</v>
      </c>
    </row>
    <row r="158" spans="1:65" s="13" customFormat="1" ht="10.199999999999999">
      <c r="B158" s="197"/>
      <c r="C158" s="198"/>
      <c r="D158" s="190" t="s">
        <v>201</v>
      </c>
      <c r="E158" s="198"/>
      <c r="F158" s="200" t="s">
        <v>923</v>
      </c>
      <c r="G158" s="198"/>
      <c r="H158" s="201">
        <v>591.03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201</v>
      </c>
      <c r="AU158" s="207" t="s">
        <v>86</v>
      </c>
      <c r="AV158" s="13" t="s">
        <v>86</v>
      </c>
      <c r="AW158" s="13" t="s">
        <v>4</v>
      </c>
      <c r="AX158" s="13" t="s">
        <v>84</v>
      </c>
      <c r="AY158" s="207" t="s">
        <v>189</v>
      </c>
    </row>
    <row r="159" spans="1:65" s="2" customFormat="1" ht="24.15" customHeight="1">
      <c r="A159" s="35"/>
      <c r="B159" s="36"/>
      <c r="C159" s="176" t="s">
        <v>280</v>
      </c>
      <c r="D159" s="176" t="s">
        <v>191</v>
      </c>
      <c r="E159" s="177" t="s">
        <v>356</v>
      </c>
      <c r="F159" s="178" t="s">
        <v>357</v>
      </c>
      <c r="G159" s="179" t="s">
        <v>238</v>
      </c>
      <c r="H159" s="180">
        <v>0.35499999999999998</v>
      </c>
      <c r="I159" s="181"/>
      <c r="J159" s="182">
        <f>ROUND(I159*H159,2)</f>
        <v>0</v>
      </c>
      <c r="K159" s="183"/>
      <c r="L159" s="40"/>
      <c r="M159" s="184" t="s">
        <v>19</v>
      </c>
      <c r="N159" s="185" t="s">
        <v>47</v>
      </c>
      <c r="O159" s="65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8" t="s">
        <v>195</v>
      </c>
      <c r="AT159" s="188" t="s">
        <v>191</v>
      </c>
      <c r="AU159" s="188" t="s">
        <v>86</v>
      </c>
      <c r="AY159" s="18" t="s">
        <v>189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8" t="s">
        <v>84</v>
      </c>
      <c r="BK159" s="189">
        <f>ROUND(I159*H159,2)</f>
        <v>0</v>
      </c>
      <c r="BL159" s="18" t="s">
        <v>195</v>
      </c>
      <c r="BM159" s="188" t="s">
        <v>924</v>
      </c>
    </row>
    <row r="160" spans="1:65" s="2" customFormat="1" ht="48">
      <c r="A160" s="35"/>
      <c r="B160" s="36"/>
      <c r="C160" s="37"/>
      <c r="D160" s="190" t="s">
        <v>197</v>
      </c>
      <c r="E160" s="37"/>
      <c r="F160" s="191" t="s">
        <v>359</v>
      </c>
      <c r="G160" s="37"/>
      <c r="H160" s="37"/>
      <c r="I160" s="192"/>
      <c r="J160" s="37"/>
      <c r="K160" s="37"/>
      <c r="L160" s="40"/>
      <c r="M160" s="193"/>
      <c r="N160" s="194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197</v>
      </c>
      <c r="AU160" s="18" t="s">
        <v>86</v>
      </c>
    </row>
    <row r="161" spans="1:65" s="2" customFormat="1" ht="10.199999999999999">
      <c r="A161" s="35"/>
      <c r="B161" s="36"/>
      <c r="C161" s="37"/>
      <c r="D161" s="195" t="s">
        <v>199</v>
      </c>
      <c r="E161" s="37"/>
      <c r="F161" s="196" t="s">
        <v>360</v>
      </c>
      <c r="G161" s="37"/>
      <c r="H161" s="37"/>
      <c r="I161" s="192"/>
      <c r="J161" s="37"/>
      <c r="K161" s="37"/>
      <c r="L161" s="40"/>
      <c r="M161" s="193"/>
      <c r="N161" s="194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199</v>
      </c>
      <c r="AU161" s="18" t="s">
        <v>86</v>
      </c>
    </row>
    <row r="162" spans="1:65" s="2" customFormat="1" ht="24.15" customHeight="1">
      <c r="A162" s="35"/>
      <c r="B162" s="36"/>
      <c r="C162" s="176" t="s">
        <v>287</v>
      </c>
      <c r="D162" s="176" t="s">
        <v>191</v>
      </c>
      <c r="E162" s="177" t="s">
        <v>362</v>
      </c>
      <c r="F162" s="178" t="s">
        <v>363</v>
      </c>
      <c r="G162" s="179" t="s">
        <v>238</v>
      </c>
      <c r="H162" s="180">
        <v>441.69200000000001</v>
      </c>
      <c r="I162" s="181"/>
      <c r="J162" s="182">
        <f>ROUND(I162*H162,2)</f>
        <v>0</v>
      </c>
      <c r="K162" s="183"/>
      <c r="L162" s="40"/>
      <c r="M162" s="184" t="s">
        <v>19</v>
      </c>
      <c r="N162" s="185" t="s">
        <v>47</v>
      </c>
      <c r="O162" s="65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8" t="s">
        <v>195</v>
      </c>
      <c r="AT162" s="188" t="s">
        <v>191</v>
      </c>
      <c r="AU162" s="188" t="s">
        <v>86</v>
      </c>
      <c r="AY162" s="18" t="s">
        <v>189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8" t="s">
        <v>84</v>
      </c>
      <c r="BK162" s="189">
        <f>ROUND(I162*H162,2)</f>
        <v>0</v>
      </c>
      <c r="BL162" s="18" t="s">
        <v>195</v>
      </c>
      <c r="BM162" s="188" t="s">
        <v>925</v>
      </c>
    </row>
    <row r="163" spans="1:65" s="2" customFormat="1" ht="48">
      <c r="A163" s="35"/>
      <c r="B163" s="36"/>
      <c r="C163" s="37"/>
      <c r="D163" s="190" t="s">
        <v>197</v>
      </c>
      <c r="E163" s="37"/>
      <c r="F163" s="191" t="s">
        <v>365</v>
      </c>
      <c r="G163" s="37"/>
      <c r="H163" s="37"/>
      <c r="I163" s="192"/>
      <c r="J163" s="37"/>
      <c r="K163" s="37"/>
      <c r="L163" s="40"/>
      <c r="M163" s="193"/>
      <c r="N163" s="194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197</v>
      </c>
      <c r="AU163" s="18" t="s">
        <v>86</v>
      </c>
    </row>
    <row r="164" spans="1:65" s="2" customFormat="1" ht="10.199999999999999">
      <c r="A164" s="35"/>
      <c r="B164" s="36"/>
      <c r="C164" s="37"/>
      <c r="D164" s="195" t="s">
        <v>199</v>
      </c>
      <c r="E164" s="37"/>
      <c r="F164" s="196" t="s">
        <v>366</v>
      </c>
      <c r="G164" s="37"/>
      <c r="H164" s="37"/>
      <c r="I164" s="192"/>
      <c r="J164" s="37"/>
      <c r="K164" s="37"/>
      <c r="L164" s="40"/>
      <c r="M164" s="193"/>
      <c r="N164" s="194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199</v>
      </c>
      <c r="AU164" s="18" t="s">
        <v>86</v>
      </c>
    </row>
    <row r="165" spans="1:65" s="13" customFormat="1" ht="10.199999999999999">
      <c r="B165" s="197"/>
      <c r="C165" s="198"/>
      <c r="D165" s="190" t="s">
        <v>201</v>
      </c>
      <c r="E165" s="199" t="s">
        <v>19</v>
      </c>
      <c r="F165" s="200" t="s">
        <v>926</v>
      </c>
      <c r="G165" s="198"/>
      <c r="H165" s="201">
        <v>345.726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201</v>
      </c>
      <c r="AU165" s="207" t="s">
        <v>86</v>
      </c>
      <c r="AV165" s="13" t="s">
        <v>86</v>
      </c>
      <c r="AW165" s="13" t="s">
        <v>37</v>
      </c>
      <c r="AX165" s="13" t="s">
        <v>76</v>
      </c>
      <c r="AY165" s="207" t="s">
        <v>189</v>
      </c>
    </row>
    <row r="166" spans="1:65" s="13" customFormat="1" ht="10.199999999999999">
      <c r="B166" s="197"/>
      <c r="C166" s="198"/>
      <c r="D166" s="190" t="s">
        <v>201</v>
      </c>
      <c r="E166" s="199" t="s">
        <v>19</v>
      </c>
      <c r="F166" s="200" t="s">
        <v>927</v>
      </c>
      <c r="G166" s="198"/>
      <c r="H166" s="201">
        <v>22.896000000000001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201</v>
      </c>
      <c r="AU166" s="207" t="s">
        <v>86</v>
      </c>
      <c r="AV166" s="13" t="s">
        <v>86</v>
      </c>
      <c r="AW166" s="13" t="s">
        <v>37</v>
      </c>
      <c r="AX166" s="13" t="s">
        <v>76</v>
      </c>
      <c r="AY166" s="207" t="s">
        <v>189</v>
      </c>
    </row>
    <row r="167" spans="1:65" s="13" customFormat="1" ht="10.199999999999999">
      <c r="B167" s="197"/>
      <c r="C167" s="198"/>
      <c r="D167" s="190" t="s">
        <v>201</v>
      </c>
      <c r="E167" s="199" t="s">
        <v>19</v>
      </c>
      <c r="F167" s="200" t="s">
        <v>928</v>
      </c>
      <c r="G167" s="198"/>
      <c r="H167" s="201">
        <v>83.76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201</v>
      </c>
      <c r="AU167" s="207" t="s">
        <v>86</v>
      </c>
      <c r="AV167" s="13" t="s">
        <v>86</v>
      </c>
      <c r="AW167" s="13" t="s">
        <v>37</v>
      </c>
      <c r="AX167" s="13" t="s">
        <v>76</v>
      </c>
      <c r="AY167" s="207" t="s">
        <v>189</v>
      </c>
    </row>
    <row r="168" spans="1:65" s="13" customFormat="1" ht="10.199999999999999">
      <c r="B168" s="197"/>
      <c r="C168" s="198"/>
      <c r="D168" s="190" t="s">
        <v>201</v>
      </c>
      <c r="E168" s="199" t="s">
        <v>19</v>
      </c>
      <c r="F168" s="200" t="s">
        <v>929</v>
      </c>
      <c r="G168" s="198"/>
      <c r="H168" s="201">
        <v>-7.694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201</v>
      </c>
      <c r="AU168" s="207" t="s">
        <v>86</v>
      </c>
      <c r="AV168" s="13" t="s">
        <v>86</v>
      </c>
      <c r="AW168" s="13" t="s">
        <v>37</v>
      </c>
      <c r="AX168" s="13" t="s">
        <v>76</v>
      </c>
      <c r="AY168" s="207" t="s">
        <v>189</v>
      </c>
    </row>
    <row r="169" spans="1:65" s="13" customFormat="1" ht="10.199999999999999">
      <c r="B169" s="197"/>
      <c r="C169" s="198"/>
      <c r="D169" s="190" t="s">
        <v>201</v>
      </c>
      <c r="E169" s="199" t="s">
        <v>19</v>
      </c>
      <c r="F169" s="200" t="s">
        <v>930</v>
      </c>
      <c r="G169" s="198"/>
      <c r="H169" s="201">
        <v>-2.996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201</v>
      </c>
      <c r="AU169" s="207" t="s">
        <v>86</v>
      </c>
      <c r="AV169" s="13" t="s">
        <v>86</v>
      </c>
      <c r="AW169" s="13" t="s">
        <v>37</v>
      </c>
      <c r="AX169" s="13" t="s">
        <v>76</v>
      </c>
      <c r="AY169" s="207" t="s">
        <v>189</v>
      </c>
    </row>
    <row r="170" spans="1:65" s="14" customFormat="1" ht="10.199999999999999">
      <c r="B170" s="219"/>
      <c r="C170" s="220"/>
      <c r="D170" s="190" t="s">
        <v>201</v>
      </c>
      <c r="E170" s="221" t="s">
        <v>840</v>
      </c>
      <c r="F170" s="222" t="s">
        <v>349</v>
      </c>
      <c r="G170" s="220"/>
      <c r="H170" s="223">
        <v>441.69200000000001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201</v>
      </c>
      <c r="AU170" s="229" t="s">
        <v>86</v>
      </c>
      <c r="AV170" s="14" t="s">
        <v>195</v>
      </c>
      <c r="AW170" s="14" t="s">
        <v>37</v>
      </c>
      <c r="AX170" s="14" t="s">
        <v>84</v>
      </c>
      <c r="AY170" s="229" t="s">
        <v>189</v>
      </c>
    </row>
    <row r="171" spans="1:65" s="2" customFormat="1" ht="16.5" customHeight="1">
      <c r="A171" s="35"/>
      <c r="B171" s="36"/>
      <c r="C171" s="208" t="s">
        <v>294</v>
      </c>
      <c r="D171" s="208" t="s">
        <v>269</v>
      </c>
      <c r="E171" s="209" t="s">
        <v>369</v>
      </c>
      <c r="F171" s="210" t="s">
        <v>370</v>
      </c>
      <c r="G171" s="211" t="s">
        <v>336</v>
      </c>
      <c r="H171" s="212">
        <v>884.81</v>
      </c>
      <c r="I171" s="213"/>
      <c r="J171" s="214">
        <f>ROUND(I171*H171,2)</f>
        <v>0</v>
      </c>
      <c r="K171" s="215"/>
      <c r="L171" s="216"/>
      <c r="M171" s="217" t="s">
        <v>19</v>
      </c>
      <c r="N171" s="218" t="s">
        <v>47</v>
      </c>
      <c r="O171" s="65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8" t="s">
        <v>226</v>
      </c>
      <c r="AT171" s="188" t="s">
        <v>269</v>
      </c>
      <c r="AU171" s="188" t="s">
        <v>86</v>
      </c>
      <c r="AY171" s="18" t="s">
        <v>189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8" t="s">
        <v>84</v>
      </c>
      <c r="BK171" s="189">
        <f>ROUND(I171*H171,2)</f>
        <v>0</v>
      </c>
      <c r="BL171" s="18" t="s">
        <v>195</v>
      </c>
      <c r="BM171" s="188" t="s">
        <v>931</v>
      </c>
    </row>
    <row r="172" spans="1:65" s="2" customFormat="1" ht="10.199999999999999">
      <c r="A172" s="35"/>
      <c r="B172" s="36"/>
      <c r="C172" s="37"/>
      <c r="D172" s="190" t="s">
        <v>197</v>
      </c>
      <c r="E172" s="37"/>
      <c r="F172" s="191" t="s">
        <v>370</v>
      </c>
      <c r="G172" s="37"/>
      <c r="H172" s="37"/>
      <c r="I172" s="192"/>
      <c r="J172" s="37"/>
      <c r="K172" s="37"/>
      <c r="L172" s="40"/>
      <c r="M172" s="193"/>
      <c r="N172" s="194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197</v>
      </c>
      <c r="AU172" s="18" t="s">
        <v>86</v>
      </c>
    </row>
    <row r="173" spans="1:65" s="13" customFormat="1" ht="10.199999999999999">
      <c r="B173" s="197"/>
      <c r="C173" s="198"/>
      <c r="D173" s="190" t="s">
        <v>201</v>
      </c>
      <c r="E173" s="199" t="s">
        <v>19</v>
      </c>
      <c r="F173" s="200" t="s">
        <v>932</v>
      </c>
      <c r="G173" s="198"/>
      <c r="H173" s="201">
        <v>442.40499999999997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201</v>
      </c>
      <c r="AU173" s="207" t="s">
        <v>86</v>
      </c>
      <c r="AV173" s="13" t="s">
        <v>86</v>
      </c>
      <c r="AW173" s="13" t="s">
        <v>37</v>
      </c>
      <c r="AX173" s="13" t="s">
        <v>84</v>
      </c>
      <c r="AY173" s="207" t="s">
        <v>189</v>
      </c>
    </row>
    <row r="174" spans="1:65" s="13" customFormat="1" ht="10.199999999999999">
      <c r="B174" s="197"/>
      <c r="C174" s="198"/>
      <c r="D174" s="190" t="s">
        <v>201</v>
      </c>
      <c r="E174" s="198"/>
      <c r="F174" s="200" t="s">
        <v>933</v>
      </c>
      <c r="G174" s="198"/>
      <c r="H174" s="201">
        <v>884.81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201</v>
      </c>
      <c r="AU174" s="207" t="s">
        <v>86</v>
      </c>
      <c r="AV174" s="13" t="s">
        <v>86</v>
      </c>
      <c r="AW174" s="13" t="s">
        <v>4</v>
      </c>
      <c r="AX174" s="13" t="s">
        <v>84</v>
      </c>
      <c r="AY174" s="207" t="s">
        <v>189</v>
      </c>
    </row>
    <row r="175" spans="1:65" s="2" customFormat="1" ht="33" customHeight="1">
      <c r="A175" s="35"/>
      <c r="B175" s="36"/>
      <c r="C175" s="176" t="s">
        <v>300</v>
      </c>
      <c r="D175" s="176" t="s">
        <v>191</v>
      </c>
      <c r="E175" s="177" t="s">
        <v>934</v>
      </c>
      <c r="F175" s="178" t="s">
        <v>935</v>
      </c>
      <c r="G175" s="179" t="s">
        <v>230</v>
      </c>
      <c r="H175" s="180">
        <v>441.58499999999998</v>
      </c>
      <c r="I175" s="181"/>
      <c r="J175" s="182">
        <f>ROUND(I175*H175,2)</f>
        <v>0</v>
      </c>
      <c r="K175" s="183"/>
      <c r="L175" s="40"/>
      <c r="M175" s="184" t="s">
        <v>19</v>
      </c>
      <c r="N175" s="185" t="s">
        <v>47</v>
      </c>
      <c r="O175" s="65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8" t="s">
        <v>195</v>
      </c>
      <c r="AT175" s="188" t="s">
        <v>191</v>
      </c>
      <c r="AU175" s="188" t="s">
        <v>86</v>
      </c>
      <c r="AY175" s="18" t="s">
        <v>189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8" t="s">
        <v>84</v>
      </c>
      <c r="BK175" s="189">
        <f>ROUND(I175*H175,2)</f>
        <v>0</v>
      </c>
      <c r="BL175" s="18" t="s">
        <v>195</v>
      </c>
      <c r="BM175" s="188" t="s">
        <v>936</v>
      </c>
    </row>
    <row r="176" spans="1:65" s="2" customFormat="1" ht="28.8">
      <c r="A176" s="35"/>
      <c r="B176" s="36"/>
      <c r="C176" s="37"/>
      <c r="D176" s="190" t="s">
        <v>197</v>
      </c>
      <c r="E176" s="37"/>
      <c r="F176" s="191" t="s">
        <v>937</v>
      </c>
      <c r="G176" s="37"/>
      <c r="H176" s="37"/>
      <c r="I176" s="192"/>
      <c r="J176" s="37"/>
      <c r="K176" s="37"/>
      <c r="L176" s="40"/>
      <c r="M176" s="193"/>
      <c r="N176" s="194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197</v>
      </c>
      <c r="AU176" s="18" t="s">
        <v>86</v>
      </c>
    </row>
    <row r="177" spans="1:65" s="2" customFormat="1" ht="10.199999999999999">
      <c r="A177" s="35"/>
      <c r="B177" s="36"/>
      <c r="C177" s="37"/>
      <c r="D177" s="195" t="s">
        <v>199</v>
      </c>
      <c r="E177" s="37"/>
      <c r="F177" s="196" t="s">
        <v>938</v>
      </c>
      <c r="G177" s="37"/>
      <c r="H177" s="37"/>
      <c r="I177" s="192"/>
      <c r="J177" s="37"/>
      <c r="K177" s="37"/>
      <c r="L177" s="40"/>
      <c r="M177" s="193"/>
      <c r="N177" s="194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199</v>
      </c>
      <c r="AU177" s="18" t="s">
        <v>86</v>
      </c>
    </row>
    <row r="178" spans="1:65" s="13" customFormat="1" ht="10.199999999999999">
      <c r="B178" s="197"/>
      <c r="C178" s="198"/>
      <c r="D178" s="190" t="s">
        <v>201</v>
      </c>
      <c r="E178" s="199" t="s">
        <v>19</v>
      </c>
      <c r="F178" s="200" t="s">
        <v>847</v>
      </c>
      <c r="G178" s="198"/>
      <c r="H178" s="201">
        <v>441.58499999999998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201</v>
      </c>
      <c r="AU178" s="207" t="s">
        <v>86</v>
      </c>
      <c r="AV178" s="13" t="s">
        <v>86</v>
      </c>
      <c r="AW178" s="13" t="s">
        <v>37</v>
      </c>
      <c r="AX178" s="13" t="s">
        <v>84</v>
      </c>
      <c r="AY178" s="207" t="s">
        <v>189</v>
      </c>
    </row>
    <row r="179" spans="1:65" s="2" customFormat="1" ht="24.15" customHeight="1">
      <c r="A179" s="35"/>
      <c r="B179" s="36"/>
      <c r="C179" s="176" t="s">
        <v>307</v>
      </c>
      <c r="D179" s="176" t="s">
        <v>191</v>
      </c>
      <c r="E179" s="177" t="s">
        <v>375</v>
      </c>
      <c r="F179" s="178" t="s">
        <v>376</v>
      </c>
      <c r="G179" s="179" t="s">
        <v>230</v>
      </c>
      <c r="H179" s="180">
        <v>441.58499999999998</v>
      </c>
      <c r="I179" s="181"/>
      <c r="J179" s="182">
        <f>ROUND(I179*H179,2)</f>
        <v>0</v>
      </c>
      <c r="K179" s="183"/>
      <c r="L179" s="40"/>
      <c r="M179" s="184" t="s">
        <v>19</v>
      </c>
      <c r="N179" s="185" t="s">
        <v>47</v>
      </c>
      <c r="O179" s="65"/>
      <c r="P179" s="186">
        <f>O179*H179</f>
        <v>0</v>
      </c>
      <c r="Q179" s="186">
        <v>0</v>
      </c>
      <c r="R179" s="186">
        <f>Q179*H179</f>
        <v>0</v>
      </c>
      <c r="S179" s="186">
        <v>0</v>
      </c>
      <c r="T179" s="18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8" t="s">
        <v>195</v>
      </c>
      <c r="AT179" s="188" t="s">
        <v>191</v>
      </c>
      <c r="AU179" s="188" t="s">
        <v>86</v>
      </c>
      <c r="AY179" s="18" t="s">
        <v>189</v>
      </c>
      <c r="BE179" s="189">
        <f>IF(N179="základní",J179,0)</f>
        <v>0</v>
      </c>
      <c r="BF179" s="189">
        <f>IF(N179="snížená",J179,0)</f>
        <v>0</v>
      </c>
      <c r="BG179" s="189">
        <f>IF(N179="zákl. přenesená",J179,0)</f>
        <v>0</v>
      </c>
      <c r="BH179" s="189">
        <f>IF(N179="sníž. přenesená",J179,0)</f>
        <v>0</v>
      </c>
      <c r="BI179" s="189">
        <f>IF(N179="nulová",J179,0)</f>
        <v>0</v>
      </c>
      <c r="BJ179" s="18" t="s">
        <v>84</v>
      </c>
      <c r="BK179" s="189">
        <f>ROUND(I179*H179,2)</f>
        <v>0</v>
      </c>
      <c r="BL179" s="18" t="s">
        <v>195</v>
      </c>
      <c r="BM179" s="188" t="s">
        <v>939</v>
      </c>
    </row>
    <row r="180" spans="1:65" s="2" customFormat="1" ht="28.8">
      <c r="A180" s="35"/>
      <c r="B180" s="36"/>
      <c r="C180" s="37"/>
      <c r="D180" s="190" t="s">
        <v>197</v>
      </c>
      <c r="E180" s="37"/>
      <c r="F180" s="191" t="s">
        <v>378</v>
      </c>
      <c r="G180" s="37"/>
      <c r="H180" s="37"/>
      <c r="I180" s="192"/>
      <c r="J180" s="37"/>
      <c r="K180" s="37"/>
      <c r="L180" s="40"/>
      <c r="M180" s="193"/>
      <c r="N180" s="194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197</v>
      </c>
      <c r="AU180" s="18" t="s">
        <v>86</v>
      </c>
    </row>
    <row r="181" spans="1:65" s="2" customFormat="1" ht="10.199999999999999">
      <c r="A181" s="35"/>
      <c r="B181" s="36"/>
      <c r="C181" s="37"/>
      <c r="D181" s="195" t="s">
        <v>199</v>
      </c>
      <c r="E181" s="37"/>
      <c r="F181" s="196" t="s">
        <v>379</v>
      </c>
      <c r="G181" s="37"/>
      <c r="H181" s="37"/>
      <c r="I181" s="192"/>
      <c r="J181" s="37"/>
      <c r="K181" s="37"/>
      <c r="L181" s="40"/>
      <c r="M181" s="193"/>
      <c r="N181" s="194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199</v>
      </c>
      <c r="AU181" s="18" t="s">
        <v>86</v>
      </c>
    </row>
    <row r="182" spans="1:65" s="13" customFormat="1" ht="10.199999999999999">
      <c r="B182" s="197"/>
      <c r="C182" s="198"/>
      <c r="D182" s="190" t="s">
        <v>201</v>
      </c>
      <c r="E182" s="199" t="s">
        <v>19</v>
      </c>
      <c r="F182" s="200" t="s">
        <v>847</v>
      </c>
      <c r="G182" s="198"/>
      <c r="H182" s="201">
        <v>441.58499999999998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201</v>
      </c>
      <c r="AU182" s="207" t="s">
        <v>86</v>
      </c>
      <c r="AV182" s="13" t="s">
        <v>86</v>
      </c>
      <c r="AW182" s="13" t="s">
        <v>37</v>
      </c>
      <c r="AX182" s="13" t="s">
        <v>84</v>
      </c>
      <c r="AY182" s="207" t="s">
        <v>189</v>
      </c>
    </row>
    <row r="183" spans="1:65" s="2" customFormat="1" ht="16.5" customHeight="1">
      <c r="A183" s="35"/>
      <c r="B183" s="36"/>
      <c r="C183" s="208" t="s">
        <v>313</v>
      </c>
      <c r="D183" s="208" t="s">
        <v>269</v>
      </c>
      <c r="E183" s="209" t="s">
        <v>381</v>
      </c>
      <c r="F183" s="210" t="s">
        <v>382</v>
      </c>
      <c r="G183" s="211" t="s">
        <v>383</v>
      </c>
      <c r="H183" s="212">
        <v>8.8320000000000007</v>
      </c>
      <c r="I183" s="213"/>
      <c r="J183" s="214">
        <f>ROUND(I183*H183,2)</f>
        <v>0</v>
      </c>
      <c r="K183" s="215"/>
      <c r="L183" s="216"/>
      <c r="M183" s="217" t="s">
        <v>19</v>
      </c>
      <c r="N183" s="218" t="s">
        <v>47</v>
      </c>
      <c r="O183" s="65"/>
      <c r="P183" s="186">
        <f>O183*H183</f>
        <v>0</v>
      </c>
      <c r="Q183" s="186">
        <v>1E-3</v>
      </c>
      <c r="R183" s="186">
        <f>Q183*H183</f>
        <v>8.8320000000000013E-3</v>
      </c>
      <c r="S183" s="186">
        <v>0</v>
      </c>
      <c r="T183" s="18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8" t="s">
        <v>226</v>
      </c>
      <c r="AT183" s="188" t="s">
        <v>269</v>
      </c>
      <c r="AU183" s="188" t="s">
        <v>86</v>
      </c>
      <c r="AY183" s="18" t="s">
        <v>189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8" t="s">
        <v>84</v>
      </c>
      <c r="BK183" s="189">
        <f>ROUND(I183*H183,2)</f>
        <v>0</v>
      </c>
      <c r="BL183" s="18" t="s">
        <v>195</v>
      </c>
      <c r="BM183" s="188" t="s">
        <v>940</v>
      </c>
    </row>
    <row r="184" spans="1:65" s="2" customFormat="1" ht="10.199999999999999">
      <c r="A184" s="35"/>
      <c r="B184" s="36"/>
      <c r="C184" s="37"/>
      <c r="D184" s="190" t="s">
        <v>197</v>
      </c>
      <c r="E184" s="37"/>
      <c r="F184" s="191" t="s">
        <v>382</v>
      </c>
      <c r="G184" s="37"/>
      <c r="H184" s="37"/>
      <c r="I184" s="192"/>
      <c r="J184" s="37"/>
      <c r="K184" s="37"/>
      <c r="L184" s="40"/>
      <c r="M184" s="193"/>
      <c r="N184" s="194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197</v>
      </c>
      <c r="AU184" s="18" t="s">
        <v>86</v>
      </c>
    </row>
    <row r="185" spans="1:65" s="13" customFormat="1" ht="10.199999999999999">
      <c r="B185" s="197"/>
      <c r="C185" s="198"/>
      <c r="D185" s="190" t="s">
        <v>201</v>
      </c>
      <c r="E185" s="198"/>
      <c r="F185" s="200" t="s">
        <v>941</v>
      </c>
      <c r="G185" s="198"/>
      <c r="H185" s="201">
        <v>8.8320000000000007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201</v>
      </c>
      <c r="AU185" s="207" t="s">
        <v>86</v>
      </c>
      <c r="AV185" s="13" t="s">
        <v>86</v>
      </c>
      <c r="AW185" s="13" t="s">
        <v>4</v>
      </c>
      <c r="AX185" s="13" t="s">
        <v>84</v>
      </c>
      <c r="AY185" s="207" t="s">
        <v>189</v>
      </c>
    </row>
    <row r="186" spans="1:65" s="12" customFormat="1" ht="22.8" customHeight="1">
      <c r="B186" s="160"/>
      <c r="C186" s="161"/>
      <c r="D186" s="162" t="s">
        <v>75</v>
      </c>
      <c r="E186" s="174" t="s">
        <v>86</v>
      </c>
      <c r="F186" s="174" t="s">
        <v>942</v>
      </c>
      <c r="G186" s="161"/>
      <c r="H186" s="161"/>
      <c r="I186" s="164"/>
      <c r="J186" s="175">
        <f>BK186</f>
        <v>0</v>
      </c>
      <c r="K186" s="161"/>
      <c r="L186" s="166"/>
      <c r="M186" s="167"/>
      <c r="N186" s="168"/>
      <c r="O186" s="168"/>
      <c r="P186" s="169">
        <f>SUM(P187:P190)</f>
        <v>0</v>
      </c>
      <c r="Q186" s="168"/>
      <c r="R186" s="169">
        <f>SUM(R187:R190)</f>
        <v>0.37276524</v>
      </c>
      <c r="S186" s="168"/>
      <c r="T186" s="170">
        <f>SUM(T187:T190)</f>
        <v>0</v>
      </c>
      <c r="AR186" s="171" t="s">
        <v>84</v>
      </c>
      <c r="AT186" s="172" t="s">
        <v>75</v>
      </c>
      <c r="AU186" s="172" t="s">
        <v>84</v>
      </c>
      <c r="AY186" s="171" t="s">
        <v>189</v>
      </c>
      <c r="BK186" s="173">
        <f>SUM(BK187:BK190)</f>
        <v>0</v>
      </c>
    </row>
    <row r="187" spans="1:65" s="2" customFormat="1" ht="16.5" customHeight="1">
      <c r="A187" s="35"/>
      <c r="B187" s="36"/>
      <c r="C187" s="176" t="s">
        <v>320</v>
      </c>
      <c r="D187" s="176" t="s">
        <v>191</v>
      </c>
      <c r="E187" s="177" t="s">
        <v>943</v>
      </c>
      <c r="F187" s="178" t="s">
        <v>944</v>
      </c>
      <c r="G187" s="179" t="s">
        <v>238</v>
      </c>
      <c r="H187" s="180">
        <v>0.16200000000000001</v>
      </c>
      <c r="I187" s="181"/>
      <c r="J187" s="182">
        <f>ROUND(I187*H187,2)</f>
        <v>0</v>
      </c>
      <c r="K187" s="183"/>
      <c r="L187" s="40"/>
      <c r="M187" s="184" t="s">
        <v>19</v>
      </c>
      <c r="N187" s="185" t="s">
        <v>47</v>
      </c>
      <c r="O187" s="65"/>
      <c r="P187" s="186">
        <f>O187*H187</f>
        <v>0</v>
      </c>
      <c r="Q187" s="186">
        <v>2.3010199999999998</v>
      </c>
      <c r="R187" s="186">
        <f>Q187*H187</f>
        <v>0.37276524</v>
      </c>
      <c r="S187" s="186">
        <v>0</v>
      </c>
      <c r="T187" s="18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8" t="s">
        <v>195</v>
      </c>
      <c r="AT187" s="188" t="s">
        <v>191</v>
      </c>
      <c r="AU187" s="188" t="s">
        <v>86</v>
      </c>
      <c r="AY187" s="18" t="s">
        <v>189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8" t="s">
        <v>84</v>
      </c>
      <c r="BK187" s="189">
        <f>ROUND(I187*H187,2)</f>
        <v>0</v>
      </c>
      <c r="BL187" s="18" t="s">
        <v>195</v>
      </c>
      <c r="BM187" s="188" t="s">
        <v>945</v>
      </c>
    </row>
    <row r="188" spans="1:65" s="2" customFormat="1" ht="19.2">
      <c r="A188" s="35"/>
      <c r="B188" s="36"/>
      <c r="C188" s="37"/>
      <c r="D188" s="190" t="s">
        <v>197</v>
      </c>
      <c r="E188" s="37"/>
      <c r="F188" s="191" t="s">
        <v>946</v>
      </c>
      <c r="G188" s="37"/>
      <c r="H188" s="37"/>
      <c r="I188" s="192"/>
      <c r="J188" s="37"/>
      <c r="K188" s="37"/>
      <c r="L188" s="40"/>
      <c r="M188" s="193"/>
      <c r="N188" s="194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197</v>
      </c>
      <c r="AU188" s="18" t="s">
        <v>86</v>
      </c>
    </row>
    <row r="189" spans="1:65" s="2" customFormat="1" ht="10.199999999999999">
      <c r="A189" s="35"/>
      <c r="B189" s="36"/>
      <c r="C189" s="37"/>
      <c r="D189" s="195" t="s">
        <v>199</v>
      </c>
      <c r="E189" s="37"/>
      <c r="F189" s="196" t="s">
        <v>947</v>
      </c>
      <c r="G189" s="37"/>
      <c r="H189" s="37"/>
      <c r="I189" s="192"/>
      <c r="J189" s="37"/>
      <c r="K189" s="37"/>
      <c r="L189" s="40"/>
      <c r="M189" s="193"/>
      <c r="N189" s="194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199</v>
      </c>
      <c r="AU189" s="18" t="s">
        <v>86</v>
      </c>
    </row>
    <row r="190" spans="1:65" s="13" customFormat="1" ht="10.199999999999999">
      <c r="B190" s="197"/>
      <c r="C190" s="198"/>
      <c r="D190" s="190" t="s">
        <v>201</v>
      </c>
      <c r="E190" s="199" t="s">
        <v>19</v>
      </c>
      <c r="F190" s="200" t="s">
        <v>948</v>
      </c>
      <c r="G190" s="198"/>
      <c r="H190" s="201">
        <v>0.16200000000000001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201</v>
      </c>
      <c r="AU190" s="207" t="s">
        <v>86</v>
      </c>
      <c r="AV190" s="13" t="s">
        <v>86</v>
      </c>
      <c r="AW190" s="13" t="s">
        <v>37</v>
      </c>
      <c r="AX190" s="13" t="s">
        <v>84</v>
      </c>
      <c r="AY190" s="207" t="s">
        <v>189</v>
      </c>
    </row>
    <row r="191" spans="1:65" s="12" customFormat="1" ht="22.8" customHeight="1">
      <c r="B191" s="160"/>
      <c r="C191" s="161"/>
      <c r="D191" s="162" t="s">
        <v>75</v>
      </c>
      <c r="E191" s="174" t="s">
        <v>195</v>
      </c>
      <c r="F191" s="174" t="s">
        <v>392</v>
      </c>
      <c r="G191" s="161"/>
      <c r="H191" s="161"/>
      <c r="I191" s="164"/>
      <c r="J191" s="175">
        <f>BK191</f>
        <v>0</v>
      </c>
      <c r="K191" s="161"/>
      <c r="L191" s="166"/>
      <c r="M191" s="167"/>
      <c r="N191" s="168"/>
      <c r="O191" s="168"/>
      <c r="P191" s="169">
        <f>SUM(P192:P198)</f>
        <v>0</v>
      </c>
      <c r="Q191" s="168"/>
      <c r="R191" s="169">
        <f>SUM(R192:R198)</f>
        <v>0</v>
      </c>
      <c r="S191" s="168"/>
      <c r="T191" s="170">
        <f>SUM(T192:T198)</f>
        <v>0</v>
      </c>
      <c r="AR191" s="171" t="s">
        <v>84</v>
      </c>
      <c r="AT191" s="172" t="s">
        <v>75</v>
      </c>
      <c r="AU191" s="172" t="s">
        <v>84</v>
      </c>
      <c r="AY191" s="171" t="s">
        <v>189</v>
      </c>
      <c r="BK191" s="173">
        <f>SUM(BK192:BK198)</f>
        <v>0</v>
      </c>
    </row>
    <row r="192" spans="1:65" s="2" customFormat="1" ht="24.15" customHeight="1">
      <c r="A192" s="35"/>
      <c r="B192" s="36"/>
      <c r="C192" s="176" t="s">
        <v>7</v>
      </c>
      <c r="D192" s="176" t="s">
        <v>191</v>
      </c>
      <c r="E192" s="177" t="s">
        <v>401</v>
      </c>
      <c r="F192" s="178" t="s">
        <v>402</v>
      </c>
      <c r="G192" s="179" t="s">
        <v>238</v>
      </c>
      <c r="H192" s="180">
        <v>115.096</v>
      </c>
      <c r="I192" s="181"/>
      <c r="J192" s="182">
        <f>ROUND(I192*H192,2)</f>
        <v>0</v>
      </c>
      <c r="K192" s="183"/>
      <c r="L192" s="40"/>
      <c r="M192" s="184" t="s">
        <v>19</v>
      </c>
      <c r="N192" s="185" t="s">
        <v>47</v>
      </c>
      <c r="O192" s="65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8" t="s">
        <v>195</v>
      </c>
      <c r="AT192" s="188" t="s">
        <v>191</v>
      </c>
      <c r="AU192" s="188" t="s">
        <v>86</v>
      </c>
      <c r="AY192" s="18" t="s">
        <v>189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8" t="s">
        <v>84</v>
      </c>
      <c r="BK192" s="189">
        <f>ROUND(I192*H192,2)</f>
        <v>0</v>
      </c>
      <c r="BL192" s="18" t="s">
        <v>195</v>
      </c>
      <c r="BM192" s="188" t="s">
        <v>949</v>
      </c>
    </row>
    <row r="193" spans="1:65" s="2" customFormat="1" ht="19.2">
      <c r="A193" s="35"/>
      <c r="B193" s="36"/>
      <c r="C193" s="37"/>
      <c r="D193" s="190" t="s">
        <v>197</v>
      </c>
      <c r="E193" s="37"/>
      <c r="F193" s="191" t="s">
        <v>404</v>
      </c>
      <c r="G193" s="37"/>
      <c r="H193" s="37"/>
      <c r="I193" s="192"/>
      <c r="J193" s="37"/>
      <c r="K193" s="37"/>
      <c r="L193" s="40"/>
      <c r="M193" s="193"/>
      <c r="N193" s="194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197</v>
      </c>
      <c r="AU193" s="18" t="s">
        <v>86</v>
      </c>
    </row>
    <row r="194" spans="1:65" s="2" customFormat="1" ht="10.199999999999999">
      <c r="A194" s="35"/>
      <c r="B194" s="36"/>
      <c r="C194" s="37"/>
      <c r="D194" s="195" t="s">
        <v>199</v>
      </c>
      <c r="E194" s="37"/>
      <c r="F194" s="196" t="s">
        <v>405</v>
      </c>
      <c r="G194" s="37"/>
      <c r="H194" s="37"/>
      <c r="I194" s="192"/>
      <c r="J194" s="37"/>
      <c r="K194" s="37"/>
      <c r="L194" s="40"/>
      <c r="M194" s="193"/>
      <c r="N194" s="194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199</v>
      </c>
      <c r="AU194" s="18" t="s">
        <v>86</v>
      </c>
    </row>
    <row r="195" spans="1:65" s="13" customFormat="1" ht="10.199999999999999">
      <c r="B195" s="197"/>
      <c r="C195" s="198"/>
      <c r="D195" s="190" t="s">
        <v>201</v>
      </c>
      <c r="E195" s="199" t="s">
        <v>19</v>
      </c>
      <c r="F195" s="200" t="s">
        <v>950</v>
      </c>
      <c r="G195" s="198"/>
      <c r="H195" s="201">
        <v>86.974999999999994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201</v>
      </c>
      <c r="AU195" s="207" t="s">
        <v>86</v>
      </c>
      <c r="AV195" s="13" t="s">
        <v>86</v>
      </c>
      <c r="AW195" s="13" t="s">
        <v>37</v>
      </c>
      <c r="AX195" s="13" t="s">
        <v>76</v>
      </c>
      <c r="AY195" s="207" t="s">
        <v>189</v>
      </c>
    </row>
    <row r="196" spans="1:65" s="13" customFormat="1" ht="10.199999999999999">
      <c r="B196" s="197"/>
      <c r="C196" s="198"/>
      <c r="D196" s="190" t="s">
        <v>201</v>
      </c>
      <c r="E196" s="199" t="s">
        <v>19</v>
      </c>
      <c r="F196" s="200" t="s">
        <v>951</v>
      </c>
      <c r="G196" s="198"/>
      <c r="H196" s="201">
        <v>5.7850000000000001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201</v>
      </c>
      <c r="AU196" s="207" t="s">
        <v>86</v>
      </c>
      <c r="AV196" s="13" t="s">
        <v>86</v>
      </c>
      <c r="AW196" s="13" t="s">
        <v>37</v>
      </c>
      <c r="AX196" s="13" t="s">
        <v>76</v>
      </c>
      <c r="AY196" s="207" t="s">
        <v>189</v>
      </c>
    </row>
    <row r="197" spans="1:65" s="13" customFormat="1" ht="10.199999999999999">
      <c r="B197" s="197"/>
      <c r="C197" s="198"/>
      <c r="D197" s="190" t="s">
        <v>201</v>
      </c>
      <c r="E197" s="199" t="s">
        <v>19</v>
      </c>
      <c r="F197" s="200" t="s">
        <v>952</v>
      </c>
      <c r="G197" s="198"/>
      <c r="H197" s="201">
        <v>22.335999999999999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201</v>
      </c>
      <c r="AU197" s="207" t="s">
        <v>86</v>
      </c>
      <c r="AV197" s="13" t="s">
        <v>86</v>
      </c>
      <c r="AW197" s="13" t="s">
        <v>37</v>
      </c>
      <c r="AX197" s="13" t="s">
        <v>76</v>
      </c>
      <c r="AY197" s="207" t="s">
        <v>189</v>
      </c>
    </row>
    <row r="198" spans="1:65" s="14" customFormat="1" ht="10.199999999999999">
      <c r="B198" s="219"/>
      <c r="C198" s="220"/>
      <c r="D198" s="190" t="s">
        <v>201</v>
      </c>
      <c r="E198" s="221" t="s">
        <v>837</v>
      </c>
      <c r="F198" s="222" t="s">
        <v>349</v>
      </c>
      <c r="G198" s="220"/>
      <c r="H198" s="223">
        <v>115.096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201</v>
      </c>
      <c r="AU198" s="229" t="s">
        <v>86</v>
      </c>
      <c r="AV198" s="14" t="s">
        <v>195</v>
      </c>
      <c r="AW198" s="14" t="s">
        <v>37</v>
      </c>
      <c r="AX198" s="14" t="s">
        <v>84</v>
      </c>
      <c r="AY198" s="229" t="s">
        <v>189</v>
      </c>
    </row>
    <row r="199" spans="1:65" s="12" customFormat="1" ht="22.8" customHeight="1">
      <c r="B199" s="160"/>
      <c r="C199" s="161"/>
      <c r="D199" s="162" t="s">
        <v>75</v>
      </c>
      <c r="E199" s="174" t="s">
        <v>226</v>
      </c>
      <c r="F199" s="174" t="s">
        <v>433</v>
      </c>
      <c r="G199" s="161"/>
      <c r="H199" s="161"/>
      <c r="I199" s="164"/>
      <c r="J199" s="175">
        <f>BK199</f>
        <v>0</v>
      </c>
      <c r="K199" s="161"/>
      <c r="L199" s="166"/>
      <c r="M199" s="167"/>
      <c r="N199" s="168"/>
      <c r="O199" s="168"/>
      <c r="P199" s="169">
        <f>SUM(P200:P207)</f>
        <v>0</v>
      </c>
      <c r="Q199" s="168"/>
      <c r="R199" s="169">
        <f>SUM(R200:R207)</f>
        <v>1.9000000000000002E-3</v>
      </c>
      <c r="S199" s="168"/>
      <c r="T199" s="170">
        <f>SUM(T200:T207)</f>
        <v>0</v>
      </c>
      <c r="AR199" s="171" t="s">
        <v>84</v>
      </c>
      <c r="AT199" s="172" t="s">
        <v>75</v>
      </c>
      <c r="AU199" s="172" t="s">
        <v>84</v>
      </c>
      <c r="AY199" s="171" t="s">
        <v>189</v>
      </c>
      <c r="BK199" s="173">
        <f>SUM(BK200:BK207)</f>
        <v>0</v>
      </c>
    </row>
    <row r="200" spans="1:65" s="2" customFormat="1" ht="16.5" customHeight="1">
      <c r="A200" s="35"/>
      <c r="B200" s="36"/>
      <c r="C200" s="176" t="s">
        <v>333</v>
      </c>
      <c r="D200" s="176" t="s">
        <v>191</v>
      </c>
      <c r="E200" s="177" t="s">
        <v>953</v>
      </c>
      <c r="F200" s="178" t="s">
        <v>954</v>
      </c>
      <c r="G200" s="179" t="s">
        <v>194</v>
      </c>
      <c r="H200" s="180">
        <v>6</v>
      </c>
      <c r="I200" s="181"/>
      <c r="J200" s="182">
        <f>ROUND(I200*H200,2)</f>
        <v>0</v>
      </c>
      <c r="K200" s="183"/>
      <c r="L200" s="40"/>
      <c r="M200" s="184" t="s">
        <v>19</v>
      </c>
      <c r="N200" s="185" t="s">
        <v>47</v>
      </c>
      <c r="O200" s="65"/>
      <c r="P200" s="186">
        <f>O200*H200</f>
        <v>0</v>
      </c>
      <c r="Q200" s="186">
        <v>1.7000000000000001E-4</v>
      </c>
      <c r="R200" s="186">
        <f>Q200*H200</f>
        <v>1.0200000000000001E-3</v>
      </c>
      <c r="S200" s="186">
        <v>0</v>
      </c>
      <c r="T200" s="18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8" t="s">
        <v>195</v>
      </c>
      <c r="AT200" s="188" t="s">
        <v>191</v>
      </c>
      <c r="AU200" s="188" t="s">
        <v>86</v>
      </c>
      <c r="AY200" s="18" t="s">
        <v>189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8" t="s">
        <v>84</v>
      </c>
      <c r="BK200" s="189">
        <f>ROUND(I200*H200,2)</f>
        <v>0</v>
      </c>
      <c r="BL200" s="18" t="s">
        <v>195</v>
      </c>
      <c r="BM200" s="188" t="s">
        <v>955</v>
      </c>
    </row>
    <row r="201" spans="1:65" s="2" customFormat="1" ht="19.2">
      <c r="A201" s="35"/>
      <c r="B201" s="36"/>
      <c r="C201" s="37"/>
      <c r="D201" s="190" t="s">
        <v>197</v>
      </c>
      <c r="E201" s="37"/>
      <c r="F201" s="191" t="s">
        <v>956</v>
      </c>
      <c r="G201" s="37"/>
      <c r="H201" s="37"/>
      <c r="I201" s="192"/>
      <c r="J201" s="37"/>
      <c r="K201" s="37"/>
      <c r="L201" s="40"/>
      <c r="M201" s="193"/>
      <c r="N201" s="194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197</v>
      </c>
      <c r="AU201" s="18" t="s">
        <v>86</v>
      </c>
    </row>
    <row r="202" spans="1:65" s="2" customFormat="1" ht="10.199999999999999">
      <c r="A202" s="35"/>
      <c r="B202" s="36"/>
      <c r="C202" s="37"/>
      <c r="D202" s="195" t="s">
        <v>199</v>
      </c>
      <c r="E202" s="37"/>
      <c r="F202" s="196" t="s">
        <v>957</v>
      </c>
      <c r="G202" s="37"/>
      <c r="H202" s="37"/>
      <c r="I202" s="192"/>
      <c r="J202" s="37"/>
      <c r="K202" s="37"/>
      <c r="L202" s="40"/>
      <c r="M202" s="193"/>
      <c r="N202" s="194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199</v>
      </c>
      <c r="AU202" s="18" t="s">
        <v>86</v>
      </c>
    </row>
    <row r="203" spans="1:65" s="13" customFormat="1" ht="10.199999999999999">
      <c r="B203" s="197"/>
      <c r="C203" s="198"/>
      <c r="D203" s="190" t="s">
        <v>201</v>
      </c>
      <c r="E203" s="199" t="s">
        <v>19</v>
      </c>
      <c r="F203" s="200" t="s">
        <v>674</v>
      </c>
      <c r="G203" s="198"/>
      <c r="H203" s="201">
        <v>6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201</v>
      </c>
      <c r="AU203" s="207" t="s">
        <v>86</v>
      </c>
      <c r="AV203" s="13" t="s">
        <v>86</v>
      </c>
      <c r="AW203" s="13" t="s">
        <v>37</v>
      </c>
      <c r="AX203" s="13" t="s">
        <v>84</v>
      </c>
      <c r="AY203" s="207" t="s">
        <v>189</v>
      </c>
    </row>
    <row r="204" spans="1:65" s="2" customFormat="1" ht="21.75" customHeight="1">
      <c r="A204" s="35"/>
      <c r="B204" s="36"/>
      <c r="C204" s="176" t="s">
        <v>341</v>
      </c>
      <c r="D204" s="176" t="s">
        <v>191</v>
      </c>
      <c r="E204" s="177" t="s">
        <v>958</v>
      </c>
      <c r="F204" s="178" t="s">
        <v>959</v>
      </c>
      <c r="G204" s="179" t="s">
        <v>194</v>
      </c>
      <c r="H204" s="180">
        <v>4</v>
      </c>
      <c r="I204" s="181"/>
      <c r="J204" s="182">
        <f>ROUND(I204*H204,2)</f>
        <v>0</v>
      </c>
      <c r="K204" s="183"/>
      <c r="L204" s="40"/>
      <c r="M204" s="184" t="s">
        <v>19</v>
      </c>
      <c r="N204" s="185" t="s">
        <v>47</v>
      </c>
      <c r="O204" s="65"/>
      <c r="P204" s="186">
        <f>O204*H204</f>
        <v>0</v>
      </c>
      <c r="Q204" s="186">
        <v>2.2000000000000001E-4</v>
      </c>
      <c r="R204" s="186">
        <f>Q204*H204</f>
        <v>8.8000000000000003E-4</v>
      </c>
      <c r="S204" s="186">
        <v>0</v>
      </c>
      <c r="T204" s="18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8" t="s">
        <v>195</v>
      </c>
      <c r="AT204" s="188" t="s">
        <v>191</v>
      </c>
      <c r="AU204" s="188" t="s">
        <v>86</v>
      </c>
      <c r="AY204" s="18" t="s">
        <v>189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8" t="s">
        <v>84</v>
      </c>
      <c r="BK204" s="189">
        <f>ROUND(I204*H204,2)</f>
        <v>0</v>
      </c>
      <c r="BL204" s="18" t="s">
        <v>195</v>
      </c>
      <c r="BM204" s="188" t="s">
        <v>960</v>
      </c>
    </row>
    <row r="205" spans="1:65" s="2" customFormat="1" ht="19.2">
      <c r="A205" s="35"/>
      <c r="B205" s="36"/>
      <c r="C205" s="37"/>
      <c r="D205" s="190" t="s">
        <v>197</v>
      </c>
      <c r="E205" s="37"/>
      <c r="F205" s="191" t="s">
        <v>961</v>
      </c>
      <c r="G205" s="37"/>
      <c r="H205" s="37"/>
      <c r="I205" s="192"/>
      <c r="J205" s="37"/>
      <c r="K205" s="37"/>
      <c r="L205" s="40"/>
      <c r="M205" s="193"/>
      <c r="N205" s="194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197</v>
      </c>
      <c r="AU205" s="18" t="s">
        <v>86</v>
      </c>
    </row>
    <row r="206" spans="1:65" s="2" customFormat="1" ht="10.199999999999999">
      <c r="A206" s="35"/>
      <c r="B206" s="36"/>
      <c r="C206" s="37"/>
      <c r="D206" s="195" t="s">
        <v>199</v>
      </c>
      <c r="E206" s="37"/>
      <c r="F206" s="196" t="s">
        <v>962</v>
      </c>
      <c r="G206" s="37"/>
      <c r="H206" s="37"/>
      <c r="I206" s="192"/>
      <c r="J206" s="37"/>
      <c r="K206" s="37"/>
      <c r="L206" s="40"/>
      <c r="M206" s="193"/>
      <c r="N206" s="194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199</v>
      </c>
      <c r="AU206" s="18" t="s">
        <v>86</v>
      </c>
    </row>
    <row r="207" spans="1:65" s="13" customFormat="1" ht="10.199999999999999">
      <c r="B207" s="197"/>
      <c r="C207" s="198"/>
      <c r="D207" s="190" t="s">
        <v>201</v>
      </c>
      <c r="E207" s="199" t="s">
        <v>19</v>
      </c>
      <c r="F207" s="200" t="s">
        <v>963</v>
      </c>
      <c r="G207" s="198"/>
      <c r="H207" s="201">
        <v>4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201</v>
      </c>
      <c r="AU207" s="207" t="s">
        <v>86</v>
      </c>
      <c r="AV207" s="13" t="s">
        <v>86</v>
      </c>
      <c r="AW207" s="13" t="s">
        <v>37</v>
      </c>
      <c r="AX207" s="13" t="s">
        <v>84</v>
      </c>
      <c r="AY207" s="207" t="s">
        <v>189</v>
      </c>
    </row>
    <row r="208" spans="1:65" s="12" customFormat="1" ht="22.8" customHeight="1">
      <c r="B208" s="160"/>
      <c r="C208" s="161"/>
      <c r="D208" s="162" t="s">
        <v>75</v>
      </c>
      <c r="E208" s="174" t="s">
        <v>696</v>
      </c>
      <c r="F208" s="174" t="s">
        <v>697</v>
      </c>
      <c r="G208" s="161"/>
      <c r="H208" s="161"/>
      <c r="I208" s="164"/>
      <c r="J208" s="175">
        <f>BK208</f>
        <v>0</v>
      </c>
      <c r="K208" s="161"/>
      <c r="L208" s="166"/>
      <c r="M208" s="167"/>
      <c r="N208" s="168"/>
      <c r="O208" s="168"/>
      <c r="P208" s="169">
        <f>SUM(P209:P211)</f>
        <v>0</v>
      </c>
      <c r="Q208" s="168"/>
      <c r="R208" s="169">
        <f>SUM(R209:R211)</f>
        <v>0</v>
      </c>
      <c r="S208" s="168"/>
      <c r="T208" s="170">
        <f>SUM(T209:T211)</f>
        <v>0</v>
      </c>
      <c r="AR208" s="171" t="s">
        <v>84</v>
      </c>
      <c r="AT208" s="172" t="s">
        <v>75</v>
      </c>
      <c r="AU208" s="172" t="s">
        <v>84</v>
      </c>
      <c r="AY208" s="171" t="s">
        <v>189</v>
      </c>
      <c r="BK208" s="173">
        <f>SUM(BK209:BK211)</f>
        <v>0</v>
      </c>
    </row>
    <row r="209" spans="1:65" s="2" customFormat="1" ht="37.799999999999997" customHeight="1">
      <c r="A209" s="35"/>
      <c r="B209" s="36"/>
      <c r="C209" s="176" t="s">
        <v>350</v>
      </c>
      <c r="D209" s="176" t="s">
        <v>191</v>
      </c>
      <c r="E209" s="177" t="s">
        <v>964</v>
      </c>
      <c r="F209" s="178" t="s">
        <v>965</v>
      </c>
      <c r="G209" s="179" t="s">
        <v>336</v>
      </c>
      <c r="H209" s="180">
        <v>0.47899999999999998</v>
      </c>
      <c r="I209" s="181"/>
      <c r="J209" s="182">
        <f>ROUND(I209*H209,2)</f>
        <v>0</v>
      </c>
      <c r="K209" s="183"/>
      <c r="L209" s="40"/>
      <c r="M209" s="184" t="s">
        <v>19</v>
      </c>
      <c r="N209" s="185" t="s">
        <v>47</v>
      </c>
      <c r="O209" s="65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8" t="s">
        <v>195</v>
      </c>
      <c r="AT209" s="188" t="s">
        <v>191</v>
      </c>
      <c r="AU209" s="188" t="s">
        <v>86</v>
      </c>
      <c r="AY209" s="18" t="s">
        <v>189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8" t="s">
        <v>84</v>
      </c>
      <c r="BK209" s="189">
        <f>ROUND(I209*H209,2)</f>
        <v>0</v>
      </c>
      <c r="BL209" s="18" t="s">
        <v>195</v>
      </c>
      <c r="BM209" s="188" t="s">
        <v>966</v>
      </c>
    </row>
    <row r="210" spans="1:65" s="2" customFormat="1" ht="38.4">
      <c r="A210" s="35"/>
      <c r="B210" s="36"/>
      <c r="C210" s="37"/>
      <c r="D210" s="190" t="s">
        <v>197</v>
      </c>
      <c r="E210" s="37"/>
      <c r="F210" s="191" t="s">
        <v>967</v>
      </c>
      <c r="G210" s="37"/>
      <c r="H210" s="37"/>
      <c r="I210" s="192"/>
      <c r="J210" s="37"/>
      <c r="K210" s="37"/>
      <c r="L210" s="40"/>
      <c r="M210" s="193"/>
      <c r="N210" s="194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197</v>
      </c>
      <c r="AU210" s="18" t="s">
        <v>86</v>
      </c>
    </row>
    <row r="211" spans="1:65" s="2" customFormat="1" ht="10.199999999999999">
      <c r="A211" s="35"/>
      <c r="B211" s="36"/>
      <c r="C211" s="37"/>
      <c r="D211" s="195" t="s">
        <v>199</v>
      </c>
      <c r="E211" s="37"/>
      <c r="F211" s="196" t="s">
        <v>968</v>
      </c>
      <c r="G211" s="37"/>
      <c r="H211" s="37"/>
      <c r="I211" s="192"/>
      <c r="J211" s="37"/>
      <c r="K211" s="37"/>
      <c r="L211" s="40"/>
      <c r="M211" s="193"/>
      <c r="N211" s="194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199</v>
      </c>
      <c r="AU211" s="18" t="s">
        <v>86</v>
      </c>
    </row>
    <row r="212" spans="1:65" s="12" customFormat="1" ht="25.95" customHeight="1">
      <c r="B212" s="160"/>
      <c r="C212" s="161"/>
      <c r="D212" s="162" t="s">
        <v>75</v>
      </c>
      <c r="E212" s="163" t="s">
        <v>969</v>
      </c>
      <c r="F212" s="163" t="s">
        <v>970</v>
      </c>
      <c r="G212" s="161"/>
      <c r="H212" s="161"/>
      <c r="I212" s="164"/>
      <c r="J212" s="165">
        <f>BK212</f>
        <v>0</v>
      </c>
      <c r="K212" s="161"/>
      <c r="L212" s="166"/>
      <c r="M212" s="167"/>
      <c r="N212" s="168"/>
      <c r="O212" s="168"/>
      <c r="P212" s="169">
        <f>P213+P315</f>
        <v>0</v>
      </c>
      <c r="Q212" s="168"/>
      <c r="R212" s="169">
        <f>R213+R315</f>
        <v>1.1886165</v>
      </c>
      <c r="S212" s="168"/>
      <c r="T212" s="170">
        <f>T213+T315</f>
        <v>0</v>
      </c>
      <c r="AR212" s="171" t="s">
        <v>86</v>
      </c>
      <c r="AT212" s="172" t="s">
        <v>75</v>
      </c>
      <c r="AU212" s="172" t="s">
        <v>76</v>
      </c>
      <c r="AY212" s="171" t="s">
        <v>189</v>
      </c>
      <c r="BK212" s="173">
        <f>BK213+BK315</f>
        <v>0</v>
      </c>
    </row>
    <row r="213" spans="1:65" s="12" customFormat="1" ht="22.8" customHeight="1">
      <c r="B213" s="160"/>
      <c r="C213" s="161"/>
      <c r="D213" s="162" t="s">
        <v>75</v>
      </c>
      <c r="E213" s="174" t="s">
        <v>971</v>
      </c>
      <c r="F213" s="174" t="s">
        <v>972</v>
      </c>
      <c r="G213" s="161"/>
      <c r="H213" s="161"/>
      <c r="I213" s="164"/>
      <c r="J213" s="175">
        <f>BK213</f>
        <v>0</v>
      </c>
      <c r="K213" s="161"/>
      <c r="L213" s="166"/>
      <c r="M213" s="167"/>
      <c r="N213" s="168"/>
      <c r="O213" s="168"/>
      <c r="P213" s="169">
        <f>SUM(P214:P314)</f>
        <v>0</v>
      </c>
      <c r="Q213" s="168"/>
      <c r="R213" s="169">
        <f>SUM(R214:R314)</f>
        <v>1.1685565</v>
      </c>
      <c r="S213" s="168"/>
      <c r="T213" s="170">
        <f>SUM(T214:T314)</f>
        <v>0</v>
      </c>
      <c r="AR213" s="171" t="s">
        <v>86</v>
      </c>
      <c r="AT213" s="172" t="s">
        <v>75</v>
      </c>
      <c r="AU213" s="172" t="s">
        <v>84</v>
      </c>
      <c r="AY213" s="171" t="s">
        <v>189</v>
      </c>
      <c r="BK213" s="173">
        <f>SUM(BK214:BK314)</f>
        <v>0</v>
      </c>
    </row>
    <row r="214" spans="1:65" s="2" customFormat="1" ht="33" customHeight="1">
      <c r="A214" s="35"/>
      <c r="B214" s="36"/>
      <c r="C214" s="176" t="s">
        <v>355</v>
      </c>
      <c r="D214" s="176" t="s">
        <v>191</v>
      </c>
      <c r="E214" s="177" t="s">
        <v>973</v>
      </c>
      <c r="F214" s="178" t="s">
        <v>974</v>
      </c>
      <c r="G214" s="179" t="s">
        <v>210</v>
      </c>
      <c r="H214" s="180">
        <v>701.5</v>
      </c>
      <c r="I214" s="181"/>
      <c r="J214" s="182">
        <f>ROUND(I214*H214,2)</f>
        <v>0</v>
      </c>
      <c r="K214" s="183"/>
      <c r="L214" s="40"/>
      <c r="M214" s="184" t="s">
        <v>19</v>
      </c>
      <c r="N214" s="185" t="s">
        <v>47</v>
      </c>
      <c r="O214" s="65"/>
      <c r="P214" s="186">
        <f>O214*H214</f>
        <v>0</v>
      </c>
      <c r="Q214" s="186">
        <v>0</v>
      </c>
      <c r="R214" s="186">
        <f>Q214*H214</f>
        <v>0</v>
      </c>
      <c r="S214" s="186">
        <v>0</v>
      </c>
      <c r="T214" s="18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8" t="s">
        <v>294</v>
      </c>
      <c r="AT214" s="188" t="s">
        <v>191</v>
      </c>
      <c r="AU214" s="188" t="s">
        <v>86</v>
      </c>
      <c r="AY214" s="18" t="s">
        <v>189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18" t="s">
        <v>84</v>
      </c>
      <c r="BK214" s="189">
        <f>ROUND(I214*H214,2)</f>
        <v>0</v>
      </c>
      <c r="BL214" s="18" t="s">
        <v>294</v>
      </c>
      <c r="BM214" s="188" t="s">
        <v>975</v>
      </c>
    </row>
    <row r="215" spans="1:65" s="2" customFormat="1" ht="28.8">
      <c r="A215" s="35"/>
      <c r="B215" s="36"/>
      <c r="C215" s="37"/>
      <c r="D215" s="190" t="s">
        <v>197</v>
      </c>
      <c r="E215" s="37"/>
      <c r="F215" s="191" t="s">
        <v>976</v>
      </c>
      <c r="G215" s="37"/>
      <c r="H215" s="37"/>
      <c r="I215" s="192"/>
      <c r="J215" s="37"/>
      <c r="K215" s="37"/>
      <c r="L215" s="40"/>
      <c r="M215" s="193"/>
      <c r="N215" s="194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197</v>
      </c>
      <c r="AU215" s="18" t="s">
        <v>86</v>
      </c>
    </row>
    <row r="216" spans="1:65" s="2" customFormat="1" ht="10.199999999999999">
      <c r="A216" s="35"/>
      <c r="B216" s="36"/>
      <c r="C216" s="37"/>
      <c r="D216" s="195" t="s">
        <v>199</v>
      </c>
      <c r="E216" s="37"/>
      <c r="F216" s="196" t="s">
        <v>977</v>
      </c>
      <c r="G216" s="37"/>
      <c r="H216" s="37"/>
      <c r="I216" s="192"/>
      <c r="J216" s="37"/>
      <c r="K216" s="37"/>
      <c r="L216" s="40"/>
      <c r="M216" s="193"/>
      <c r="N216" s="194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199</v>
      </c>
      <c r="AU216" s="18" t="s">
        <v>86</v>
      </c>
    </row>
    <row r="217" spans="1:65" s="13" customFormat="1" ht="10.199999999999999">
      <c r="B217" s="197"/>
      <c r="C217" s="198"/>
      <c r="D217" s="190" t="s">
        <v>201</v>
      </c>
      <c r="E217" s="199" t="s">
        <v>834</v>
      </c>
      <c r="F217" s="200" t="s">
        <v>978</v>
      </c>
      <c r="G217" s="198"/>
      <c r="H217" s="201">
        <v>701.5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201</v>
      </c>
      <c r="AU217" s="207" t="s">
        <v>86</v>
      </c>
      <c r="AV217" s="13" t="s">
        <v>86</v>
      </c>
      <c r="AW217" s="13" t="s">
        <v>37</v>
      </c>
      <c r="AX217" s="13" t="s">
        <v>84</v>
      </c>
      <c r="AY217" s="207" t="s">
        <v>189</v>
      </c>
    </row>
    <row r="218" spans="1:65" s="2" customFormat="1" ht="16.5" customHeight="1">
      <c r="A218" s="35"/>
      <c r="B218" s="36"/>
      <c r="C218" s="208" t="s">
        <v>361</v>
      </c>
      <c r="D218" s="208" t="s">
        <v>269</v>
      </c>
      <c r="E218" s="209" t="s">
        <v>979</v>
      </c>
      <c r="F218" s="210" t="s">
        <v>980</v>
      </c>
      <c r="G218" s="211" t="s">
        <v>210</v>
      </c>
      <c r="H218" s="212">
        <v>806.72500000000002</v>
      </c>
      <c r="I218" s="213"/>
      <c r="J218" s="214">
        <f>ROUND(I218*H218,2)</f>
        <v>0</v>
      </c>
      <c r="K218" s="215"/>
      <c r="L218" s="216"/>
      <c r="M218" s="217" t="s">
        <v>19</v>
      </c>
      <c r="N218" s="218" t="s">
        <v>47</v>
      </c>
      <c r="O218" s="65"/>
      <c r="P218" s="186">
        <f>O218*H218</f>
        <v>0</v>
      </c>
      <c r="Q218" s="186">
        <v>9.3999999999999997E-4</v>
      </c>
      <c r="R218" s="186">
        <f>Q218*H218</f>
        <v>0.75832149999999998</v>
      </c>
      <c r="S218" s="186">
        <v>0</v>
      </c>
      <c r="T218" s="18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8" t="s">
        <v>400</v>
      </c>
      <c r="AT218" s="188" t="s">
        <v>269</v>
      </c>
      <c r="AU218" s="188" t="s">
        <v>86</v>
      </c>
      <c r="AY218" s="18" t="s">
        <v>189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18" t="s">
        <v>84</v>
      </c>
      <c r="BK218" s="189">
        <f>ROUND(I218*H218,2)</f>
        <v>0</v>
      </c>
      <c r="BL218" s="18" t="s">
        <v>294</v>
      </c>
      <c r="BM218" s="188" t="s">
        <v>981</v>
      </c>
    </row>
    <row r="219" spans="1:65" s="2" customFormat="1" ht="10.199999999999999">
      <c r="A219" s="35"/>
      <c r="B219" s="36"/>
      <c r="C219" s="37"/>
      <c r="D219" s="190" t="s">
        <v>197</v>
      </c>
      <c r="E219" s="37"/>
      <c r="F219" s="191" t="s">
        <v>980</v>
      </c>
      <c r="G219" s="37"/>
      <c r="H219" s="37"/>
      <c r="I219" s="192"/>
      <c r="J219" s="37"/>
      <c r="K219" s="37"/>
      <c r="L219" s="40"/>
      <c r="M219" s="193"/>
      <c r="N219" s="194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197</v>
      </c>
      <c r="AU219" s="18" t="s">
        <v>86</v>
      </c>
    </row>
    <row r="220" spans="1:65" s="13" customFormat="1" ht="10.199999999999999">
      <c r="B220" s="197"/>
      <c r="C220" s="198"/>
      <c r="D220" s="190" t="s">
        <v>201</v>
      </c>
      <c r="E220" s="198"/>
      <c r="F220" s="200" t="s">
        <v>982</v>
      </c>
      <c r="G220" s="198"/>
      <c r="H220" s="201">
        <v>806.72500000000002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201</v>
      </c>
      <c r="AU220" s="207" t="s">
        <v>86</v>
      </c>
      <c r="AV220" s="13" t="s">
        <v>86</v>
      </c>
      <c r="AW220" s="13" t="s">
        <v>4</v>
      </c>
      <c r="AX220" s="13" t="s">
        <v>84</v>
      </c>
      <c r="AY220" s="207" t="s">
        <v>189</v>
      </c>
    </row>
    <row r="221" spans="1:65" s="2" customFormat="1" ht="24.15" customHeight="1">
      <c r="A221" s="35"/>
      <c r="B221" s="36"/>
      <c r="C221" s="208" t="s">
        <v>368</v>
      </c>
      <c r="D221" s="208" t="s">
        <v>269</v>
      </c>
      <c r="E221" s="209" t="s">
        <v>983</v>
      </c>
      <c r="F221" s="210" t="s">
        <v>984</v>
      </c>
      <c r="G221" s="211" t="s">
        <v>210</v>
      </c>
      <c r="H221" s="212">
        <v>701.5</v>
      </c>
      <c r="I221" s="213"/>
      <c r="J221" s="214">
        <f>ROUND(I221*H221,2)</f>
        <v>0</v>
      </c>
      <c r="K221" s="215"/>
      <c r="L221" s="216"/>
      <c r="M221" s="217" t="s">
        <v>19</v>
      </c>
      <c r="N221" s="218" t="s">
        <v>47</v>
      </c>
      <c r="O221" s="65"/>
      <c r="P221" s="186">
        <f>O221*H221</f>
        <v>0</v>
      </c>
      <c r="Q221" s="186">
        <v>4.2999999999999999E-4</v>
      </c>
      <c r="R221" s="186">
        <f>Q221*H221</f>
        <v>0.301645</v>
      </c>
      <c r="S221" s="186">
        <v>0</v>
      </c>
      <c r="T221" s="18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8" t="s">
        <v>400</v>
      </c>
      <c r="AT221" s="188" t="s">
        <v>269</v>
      </c>
      <c r="AU221" s="188" t="s">
        <v>86</v>
      </c>
      <c r="AY221" s="18" t="s">
        <v>189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8" t="s">
        <v>84</v>
      </c>
      <c r="BK221" s="189">
        <f>ROUND(I221*H221,2)</f>
        <v>0</v>
      </c>
      <c r="BL221" s="18" t="s">
        <v>294</v>
      </c>
      <c r="BM221" s="188" t="s">
        <v>985</v>
      </c>
    </row>
    <row r="222" spans="1:65" s="2" customFormat="1" ht="19.2">
      <c r="A222" s="35"/>
      <c r="B222" s="36"/>
      <c r="C222" s="37"/>
      <c r="D222" s="190" t="s">
        <v>197</v>
      </c>
      <c r="E222" s="37"/>
      <c r="F222" s="191" t="s">
        <v>984</v>
      </c>
      <c r="G222" s="37"/>
      <c r="H222" s="37"/>
      <c r="I222" s="192"/>
      <c r="J222" s="37"/>
      <c r="K222" s="37"/>
      <c r="L222" s="40"/>
      <c r="M222" s="193"/>
      <c r="N222" s="194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197</v>
      </c>
      <c r="AU222" s="18" t="s">
        <v>86</v>
      </c>
    </row>
    <row r="223" spans="1:65" s="13" customFormat="1" ht="10.199999999999999">
      <c r="B223" s="197"/>
      <c r="C223" s="198"/>
      <c r="D223" s="190" t="s">
        <v>201</v>
      </c>
      <c r="E223" s="199" t="s">
        <v>19</v>
      </c>
      <c r="F223" s="200" t="s">
        <v>834</v>
      </c>
      <c r="G223" s="198"/>
      <c r="H223" s="201">
        <v>701.5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201</v>
      </c>
      <c r="AU223" s="207" t="s">
        <v>86</v>
      </c>
      <c r="AV223" s="13" t="s">
        <v>86</v>
      </c>
      <c r="AW223" s="13" t="s">
        <v>37</v>
      </c>
      <c r="AX223" s="13" t="s">
        <v>84</v>
      </c>
      <c r="AY223" s="207" t="s">
        <v>189</v>
      </c>
    </row>
    <row r="224" spans="1:65" s="2" customFormat="1" ht="24.15" customHeight="1">
      <c r="A224" s="35"/>
      <c r="B224" s="36"/>
      <c r="C224" s="176" t="s">
        <v>374</v>
      </c>
      <c r="D224" s="176" t="s">
        <v>191</v>
      </c>
      <c r="E224" s="177" t="s">
        <v>986</v>
      </c>
      <c r="F224" s="178" t="s">
        <v>987</v>
      </c>
      <c r="G224" s="179" t="s">
        <v>194</v>
      </c>
      <c r="H224" s="180">
        <v>1</v>
      </c>
      <c r="I224" s="181"/>
      <c r="J224" s="182">
        <f>ROUND(I224*H224,2)</f>
        <v>0</v>
      </c>
      <c r="K224" s="183"/>
      <c r="L224" s="40"/>
      <c r="M224" s="184" t="s">
        <v>19</v>
      </c>
      <c r="N224" s="185" t="s">
        <v>47</v>
      </c>
      <c r="O224" s="65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8" t="s">
        <v>294</v>
      </c>
      <c r="AT224" s="188" t="s">
        <v>191</v>
      </c>
      <c r="AU224" s="188" t="s">
        <v>86</v>
      </c>
      <c r="AY224" s="18" t="s">
        <v>189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8" t="s">
        <v>84</v>
      </c>
      <c r="BK224" s="189">
        <f>ROUND(I224*H224,2)</f>
        <v>0</v>
      </c>
      <c r="BL224" s="18" t="s">
        <v>294</v>
      </c>
      <c r="BM224" s="188" t="s">
        <v>988</v>
      </c>
    </row>
    <row r="225" spans="1:65" s="2" customFormat="1" ht="28.8">
      <c r="A225" s="35"/>
      <c r="B225" s="36"/>
      <c r="C225" s="37"/>
      <c r="D225" s="190" t="s">
        <v>197</v>
      </c>
      <c r="E225" s="37"/>
      <c r="F225" s="191" t="s">
        <v>989</v>
      </c>
      <c r="G225" s="37"/>
      <c r="H225" s="37"/>
      <c r="I225" s="192"/>
      <c r="J225" s="37"/>
      <c r="K225" s="37"/>
      <c r="L225" s="40"/>
      <c r="M225" s="193"/>
      <c r="N225" s="194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197</v>
      </c>
      <c r="AU225" s="18" t="s">
        <v>86</v>
      </c>
    </row>
    <row r="226" spans="1:65" s="2" customFormat="1" ht="10.199999999999999">
      <c r="A226" s="35"/>
      <c r="B226" s="36"/>
      <c r="C226" s="37"/>
      <c r="D226" s="195" t="s">
        <v>199</v>
      </c>
      <c r="E226" s="37"/>
      <c r="F226" s="196" t="s">
        <v>990</v>
      </c>
      <c r="G226" s="37"/>
      <c r="H226" s="37"/>
      <c r="I226" s="192"/>
      <c r="J226" s="37"/>
      <c r="K226" s="37"/>
      <c r="L226" s="40"/>
      <c r="M226" s="193"/>
      <c r="N226" s="194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199</v>
      </c>
      <c r="AU226" s="18" t="s">
        <v>86</v>
      </c>
    </row>
    <row r="227" spans="1:65" s="13" customFormat="1" ht="10.199999999999999">
      <c r="B227" s="197"/>
      <c r="C227" s="198"/>
      <c r="D227" s="190" t="s">
        <v>201</v>
      </c>
      <c r="E227" s="199" t="s">
        <v>19</v>
      </c>
      <c r="F227" s="200" t="s">
        <v>84</v>
      </c>
      <c r="G227" s="198"/>
      <c r="H227" s="201">
        <v>1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201</v>
      </c>
      <c r="AU227" s="207" t="s">
        <v>86</v>
      </c>
      <c r="AV227" s="13" t="s">
        <v>86</v>
      </c>
      <c r="AW227" s="13" t="s">
        <v>37</v>
      </c>
      <c r="AX227" s="13" t="s">
        <v>84</v>
      </c>
      <c r="AY227" s="207" t="s">
        <v>189</v>
      </c>
    </row>
    <row r="228" spans="1:65" s="2" customFormat="1" ht="24.15" customHeight="1">
      <c r="A228" s="35"/>
      <c r="B228" s="36"/>
      <c r="C228" s="208" t="s">
        <v>380</v>
      </c>
      <c r="D228" s="208" t="s">
        <v>269</v>
      </c>
      <c r="E228" s="209" t="s">
        <v>991</v>
      </c>
      <c r="F228" s="210" t="s">
        <v>992</v>
      </c>
      <c r="G228" s="211" t="s">
        <v>194</v>
      </c>
      <c r="H228" s="212">
        <v>1</v>
      </c>
      <c r="I228" s="213"/>
      <c r="J228" s="214">
        <f>ROUND(I228*H228,2)</f>
        <v>0</v>
      </c>
      <c r="K228" s="215"/>
      <c r="L228" s="216"/>
      <c r="M228" s="217" t="s">
        <v>19</v>
      </c>
      <c r="N228" s="218" t="s">
        <v>47</v>
      </c>
      <c r="O228" s="65"/>
      <c r="P228" s="186">
        <f>O228*H228</f>
        <v>0</v>
      </c>
      <c r="Q228" s="186">
        <v>8.0999999999999996E-3</v>
      </c>
      <c r="R228" s="186">
        <f>Q228*H228</f>
        <v>8.0999999999999996E-3</v>
      </c>
      <c r="S228" s="186">
        <v>0</v>
      </c>
      <c r="T228" s="18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8" t="s">
        <v>400</v>
      </c>
      <c r="AT228" s="188" t="s">
        <v>269</v>
      </c>
      <c r="AU228" s="188" t="s">
        <v>86</v>
      </c>
      <c r="AY228" s="18" t="s">
        <v>189</v>
      </c>
      <c r="BE228" s="189">
        <f>IF(N228="základní",J228,0)</f>
        <v>0</v>
      </c>
      <c r="BF228" s="189">
        <f>IF(N228="snížená",J228,0)</f>
        <v>0</v>
      </c>
      <c r="BG228" s="189">
        <f>IF(N228="zákl. přenesená",J228,0)</f>
        <v>0</v>
      </c>
      <c r="BH228" s="189">
        <f>IF(N228="sníž. přenesená",J228,0)</f>
        <v>0</v>
      </c>
      <c r="BI228" s="189">
        <f>IF(N228="nulová",J228,0)</f>
        <v>0</v>
      </c>
      <c r="BJ228" s="18" t="s">
        <v>84</v>
      </c>
      <c r="BK228" s="189">
        <f>ROUND(I228*H228,2)</f>
        <v>0</v>
      </c>
      <c r="BL228" s="18" t="s">
        <v>294</v>
      </c>
      <c r="BM228" s="188" t="s">
        <v>993</v>
      </c>
    </row>
    <row r="229" spans="1:65" s="2" customFormat="1" ht="19.2">
      <c r="A229" s="35"/>
      <c r="B229" s="36"/>
      <c r="C229" s="37"/>
      <c r="D229" s="190" t="s">
        <v>197</v>
      </c>
      <c r="E229" s="37"/>
      <c r="F229" s="191" t="s">
        <v>992</v>
      </c>
      <c r="G229" s="37"/>
      <c r="H229" s="37"/>
      <c r="I229" s="192"/>
      <c r="J229" s="37"/>
      <c r="K229" s="37"/>
      <c r="L229" s="40"/>
      <c r="M229" s="193"/>
      <c r="N229" s="194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197</v>
      </c>
      <c r="AU229" s="18" t="s">
        <v>86</v>
      </c>
    </row>
    <row r="230" spans="1:65" s="2" customFormat="1" ht="24.15" customHeight="1">
      <c r="A230" s="35"/>
      <c r="B230" s="36"/>
      <c r="C230" s="176" t="s">
        <v>386</v>
      </c>
      <c r="D230" s="176" t="s">
        <v>191</v>
      </c>
      <c r="E230" s="177" t="s">
        <v>994</v>
      </c>
      <c r="F230" s="178" t="s">
        <v>995</v>
      </c>
      <c r="G230" s="179" t="s">
        <v>194</v>
      </c>
      <c r="H230" s="180">
        <v>1</v>
      </c>
      <c r="I230" s="181"/>
      <c r="J230" s="182">
        <f>ROUND(I230*H230,2)</f>
        <v>0</v>
      </c>
      <c r="K230" s="183"/>
      <c r="L230" s="40"/>
      <c r="M230" s="184" t="s">
        <v>19</v>
      </c>
      <c r="N230" s="185" t="s">
        <v>47</v>
      </c>
      <c r="O230" s="65"/>
      <c r="P230" s="186">
        <f>O230*H230</f>
        <v>0</v>
      </c>
      <c r="Q230" s="186">
        <v>0</v>
      </c>
      <c r="R230" s="186">
        <f>Q230*H230</f>
        <v>0</v>
      </c>
      <c r="S230" s="186">
        <v>0</v>
      </c>
      <c r="T230" s="18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8" t="s">
        <v>294</v>
      </c>
      <c r="AT230" s="188" t="s">
        <v>191</v>
      </c>
      <c r="AU230" s="188" t="s">
        <v>86</v>
      </c>
      <c r="AY230" s="18" t="s">
        <v>189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8" t="s">
        <v>84</v>
      </c>
      <c r="BK230" s="189">
        <f>ROUND(I230*H230,2)</f>
        <v>0</v>
      </c>
      <c r="BL230" s="18" t="s">
        <v>294</v>
      </c>
      <c r="BM230" s="188" t="s">
        <v>996</v>
      </c>
    </row>
    <row r="231" spans="1:65" s="2" customFormat="1" ht="19.2">
      <c r="A231" s="35"/>
      <c r="B231" s="36"/>
      <c r="C231" s="37"/>
      <c r="D231" s="190" t="s">
        <v>197</v>
      </c>
      <c r="E231" s="37"/>
      <c r="F231" s="191" t="s">
        <v>997</v>
      </c>
      <c r="G231" s="37"/>
      <c r="H231" s="37"/>
      <c r="I231" s="192"/>
      <c r="J231" s="37"/>
      <c r="K231" s="37"/>
      <c r="L231" s="40"/>
      <c r="M231" s="193"/>
      <c r="N231" s="194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197</v>
      </c>
      <c r="AU231" s="18" t="s">
        <v>86</v>
      </c>
    </row>
    <row r="232" spans="1:65" s="2" customFormat="1" ht="10.199999999999999">
      <c r="A232" s="35"/>
      <c r="B232" s="36"/>
      <c r="C232" s="37"/>
      <c r="D232" s="195" t="s">
        <v>199</v>
      </c>
      <c r="E232" s="37"/>
      <c r="F232" s="196" t="s">
        <v>998</v>
      </c>
      <c r="G232" s="37"/>
      <c r="H232" s="37"/>
      <c r="I232" s="192"/>
      <c r="J232" s="37"/>
      <c r="K232" s="37"/>
      <c r="L232" s="40"/>
      <c r="M232" s="193"/>
      <c r="N232" s="194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199</v>
      </c>
      <c r="AU232" s="18" t="s">
        <v>86</v>
      </c>
    </row>
    <row r="233" spans="1:65" s="13" customFormat="1" ht="10.199999999999999">
      <c r="B233" s="197"/>
      <c r="C233" s="198"/>
      <c r="D233" s="190" t="s">
        <v>201</v>
      </c>
      <c r="E233" s="199" t="s">
        <v>19</v>
      </c>
      <c r="F233" s="200" t="s">
        <v>84</v>
      </c>
      <c r="G233" s="198"/>
      <c r="H233" s="201">
        <v>1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201</v>
      </c>
      <c r="AU233" s="207" t="s">
        <v>86</v>
      </c>
      <c r="AV233" s="13" t="s">
        <v>86</v>
      </c>
      <c r="AW233" s="13" t="s">
        <v>37</v>
      </c>
      <c r="AX233" s="13" t="s">
        <v>84</v>
      </c>
      <c r="AY233" s="207" t="s">
        <v>189</v>
      </c>
    </row>
    <row r="234" spans="1:65" s="2" customFormat="1" ht="33" customHeight="1">
      <c r="A234" s="35"/>
      <c r="B234" s="36"/>
      <c r="C234" s="208" t="s">
        <v>393</v>
      </c>
      <c r="D234" s="208" t="s">
        <v>269</v>
      </c>
      <c r="E234" s="209" t="s">
        <v>999</v>
      </c>
      <c r="F234" s="210" t="s">
        <v>1000</v>
      </c>
      <c r="G234" s="211" t="s">
        <v>194</v>
      </c>
      <c r="H234" s="212">
        <v>1</v>
      </c>
      <c r="I234" s="213"/>
      <c r="J234" s="214">
        <f>ROUND(I234*H234,2)</f>
        <v>0</v>
      </c>
      <c r="K234" s="215"/>
      <c r="L234" s="216"/>
      <c r="M234" s="217" t="s">
        <v>19</v>
      </c>
      <c r="N234" s="218" t="s">
        <v>47</v>
      </c>
      <c r="O234" s="65"/>
      <c r="P234" s="186">
        <f>O234*H234</f>
        <v>0</v>
      </c>
      <c r="Q234" s="186">
        <v>1.5E-3</v>
      </c>
      <c r="R234" s="186">
        <f>Q234*H234</f>
        <v>1.5E-3</v>
      </c>
      <c r="S234" s="186">
        <v>0</v>
      </c>
      <c r="T234" s="18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8" t="s">
        <v>400</v>
      </c>
      <c r="AT234" s="188" t="s">
        <v>269</v>
      </c>
      <c r="AU234" s="188" t="s">
        <v>86</v>
      </c>
      <c r="AY234" s="18" t="s">
        <v>189</v>
      </c>
      <c r="BE234" s="189">
        <f>IF(N234="základní",J234,0)</f>
        <v>0</v>
      </c>
      <c r="BF234" s="189">
        <f>IF(N234="snížená",J234,0)</f>
        <v>0</v>
      </c>
      <c r="BG234" s="189">
        <f>IF(N234="zákl. přenesená",J234,0)</f>
        <v>0</v>
      </c>
      <c r="BH234" s="189">
        <f>IF(N234="sníž. přenesená",J234,0)</f>
        <v>0</v>
      </c>
      <c r="BI234" s="189">
        <f>IF(N234="nulová",J234,0)</f>
        <v>0</v>
      </c>
      <c r="BJ234" s="18" t="s">
        <v>84</v>
      </c>
      <c r="BK234" s="189">
        <f>ROUND(I234*H234,2)</f>
        <v>0</v>
      </c>
      <c r="BL234" s="18" t="s">
        <v>294</v>
      </c>
      <c r="BM234" s="188" t="s">
        <v>1001</v>
      </c>
    </row>
    <row r="235" spans="1:65" s="2" customFormat="1" ht="19.2">
      <c r="A235" s="35"/>
      <c r="B235" s="36"/>
      <c r="C235" s="37"/>
      <c r="D235" s="190" t="s">
        <v>197</v>
      </c>
      <c r="E235" s="37"/>
      <c r="F235" s="191" t="s">
        <v>1000</v>
      </c>
      <c r="G235" s="37"/>
      <c r="H235" s="37"/>
      <c r="I235" s="192"/>
      <c r="J235" s="37"/>
      <c r="K235" s="37"/>
      <c r="L235" s="40"/>
      <c r="M235" s="193"/>
      <c r="N235" s="194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197</v>
      </c>
      <c r="AU235" s="18" t="s">
        <v>86</v>
      </c>
    </row>
    <row r="236" spans="1:65" s="2" customFormat="1" ht="16.5" customHeight="1">
      <c r="A236" s="35"/>
      <c r="B236" s="36"/>
      <c r="C236" s="176" t="s">
        <v>400</v>
      </c>
      <c r="D236" s="176" t="s">
        <v>191</v>
      </c>
      <c r="E236" s="177" t="s">
        <v>1002</v>
      </c>
      <c r="F236" s="178" t="s">
        <v>1003</v>
      </c>
      <c r="G236" s="179" t="s">
        <v>194</v>
      </c>
      <c r="H236" s="180">
        <v>1</v>
      </c>
      <c r="I236" s="181"/>
      <c r="J236" s="182">
        <f>ROUND(I236*H236,2)</f>
        <v>0</v>
      </c>
      <c r="K236" s="183"/>
      <c r="L236" s="40"/>
      <c r="M236" s="184" t="s">
        <v>19</v>
      </c>
      <c r="N236" s="185" t="s">
        <v>47</v>
      </c>
      <c r="O236" s="65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8" t="s">
        <v>294</v>
      </c>
      <c r="AT236" s="188" t="s">
        <v>191</v>
      </c>
      <c r="AU236" s="188" t="s">
        <v>86</v>
      </c>
      <c r="AY236" s="18" t="s">
        <v>189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8" t="s">
        <v>84</v>
      </c>
      <c r="BK236" s="189">
        <f>ROUND(I236*H236,2)</f>
        <v>0</v>
      </c>
      <c r="BL236" s="18" t="s">
        <v>294</v>
      </c>
      <c r="BM236" s="188" t="s">
        <v>1004</v>
      </c>
    </row>
    <row r="237" spans="1:65" s="2" customFormat="1" ht="19.2">
      <c r="A237" s="35"/>
      <c r="B237" s="36"/>
      <c r="C237" s="37"/>
      <c r="D237" s="190" t="s">
        <v>197</v>
      </c>
      <c r="E237" s="37"/>
      <c r="F237" s="191" t="s">
        <v>1005</v>
      </c>
      <c r="G237" s="37"/>
      <c r="H237" s="37"/>
      <c r="I237" s="192"/>
      <c r="J237" s="37"/>
      <c r="K237" s="37"/>
      <c r="L237" s="40"/>
      <c r="M237" s="193"/>
      <c r="N237" s="194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197</v>
      </c>
      <c r="AU237" s="18" t="s">
        <v>86</v>
      </c>
    </row>
    <row r="238" spans="1:65" s="2" customFormat="1" ht="10.199999999999999">
      <c r="A238" s="35"/>
      <c r="B238" s="36"/>
      <c r="C238" s="37"/>
      <c r="D238" s="195" t="s">
        <v>199</v>
      </c>
      <c r="E238" s="37"/>
      <c r="F238" s="196" t="s">
        <v>1006</v>
      </c>
      <c r="G238" s="37"/>
      <c r="H238" s="37"/>
      <c r="I238" s="192"/>
      <c r="J238" s="37"/>
      <c r="K238" s="37"/>
      <c r="L238" s="40"/>
      <c r="M238" s="193"/>
      <c r="N238" s="194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199</v>
      </c>
      <c r="AU238" s="18" t="s">
        <v>86</v>
      </c>
    </row>
    <row r="239" spans="1:65" s="13" customFormat="1" ht="10.199999999999999">
      <c r="B239" s="197"/>
      <c r="C239" s="198"/>
      <c r="D239" s="190" t="s">
        <v>201</v>
      </c>
      <c r="E239" s="199" t="s">
        <v>19</v>
      </c>
      <c r="F239" s="200" t="s">
        <v>84</v>
      </c>
      <c r="G239" s="198"/>
      <c r="H239" s="201">
        <v>1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201</v>
      </c>
      <c r="AU239" s="207" t="s">
        <v>86</v>
      </c>
      <c r="AV239" s="13" t="s">
        <v>86</v>
      </c>
      <c r="AW239" s="13" t="s">
        <v>37</v>
      </c>
      <c r="AX239" s="13" t="s">
        <v>84</v>
      </c>
      <c r="AY239" s="207" t="s">
        <v>189</v>
      </c>
    </row>
    <row r="240" spans="1:65" s="2" customFormat="1" ht="24.15" customHeight="1">
      <c r="A240" s="35"/>
      <c r="B240" s="36"/>
      <c r="C240" s="176" t="s">
        <v>407</v>
      </c>
      <c r="D240" s="176" t="s">
        <v>191</v>
      </c>
      <c r="E240" s="177" t="s">
        <v>1007</v>
      </c>
      <c r="F240" s="178" t="s">
        <v>1008</v>
      </c>
      <c r="G240" s="179" t="s">
        <v>194</v>
      </c>
      <c r="H240" s="180">
        <v>1</v>
      </c>
      <c r="I240" s="181"/>
      <c r="J240" s="182">
        <f>ROUND(I240*H240,2)</f>
        <v>0</v>
      </c>
      <c r="K240" s="183"/>
      <c r="L240" s="40"/>
      <c r="M240" s="184" t="s">
        <v>19</v>
      </c>
      <c r="N240" s="185" t="s">
        <v>47</v>
      </c>
      <c r="O240" s="65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8" t="s">
        <v>294</v>
      </c>
      <c r="AT240" s="188" t="s">
        <v>191</v>
      </c>
      <c r="AU240" s="188" t="s">
        <v>86</v>
      </c>
      <c r="AY240" s="18" t="s">
        <v>189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8" t="s">
        <v>84</v>
      </c>
      <c r="BK240" s="189">
        <f>ROUND(I240*H240,2)</f>
        <v>0</v>
      </c>
      <c r="BL240" s="18" t="s">
        <v>294</v>
      </c>
      <c r="BM240" s="188" t="s">
        <v>1009</v>
      </c>
    </row>
    <row r="241" spans="1:65" s="2" customFormat="1" ht="19.2">
      <c r="A241" s="35"/>
      <c r="B241" s="36"/>
      <c r="C241" s="37"/>
      <c r="D241" s="190" t="s">
        <v>197</v>
      </c>
      <c r="E241" s="37"/>
      <c r="F241" s="191" t="s">
        <v>1010</v>
      </c>
      <c r="G241" s="37"/>
      <c r="H241" s="37"/>
      <c r="I241" s="192"/>
      <c r="J241" s="37"/>
      <c r="K241" s="37"/>
      <c r="L241" s="40"/>
      <c r="M241" s="193"/>
      <c r="N241" s="194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197</v>
      </c>
      <c r="AU241" s="18" t="s">
        <v>86</v>
      </c>
    </row>
    <row r="242" spans="1:65" s="2" customFormat="1" ht="10.199999999999999">
      <c r="A242" s="35"/>
      <c r="B242" s="36"/>
      <c r="C242" s="37"/>
      <c r="D242" s="195" t="s">
        <v>199</v>
      </c>
      <c r="E242" s="37"/>
      <c r="F242" s="196" t="s">
        <v>1011</v>
      </c>
      <c r="G242" s="37"/>
      <c r="H242" s="37"/>
      <c r="I242" s="192"/>
      <c r="J242" s="37"/>
      <c r="K242" s="37"/>
      <c r="L242" s="40"/>
      <c r="M242" s="193"/>
      <c r="N242" s="194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199</v>
      </c>
      <c r="AU242" s="18" t="s">
        <v>86</v>
      </c>
    </row>
    <row r="243" spans="1:65" s="13" customFormat="1" ht="10.199999999999999">
      <c r="B243" s="197"/>
      <c r="C243" s="198"/>
      <c r="D243" s="190" t="s">
        <v>201</v>
      </c>
      <c r="E243" s="199" t="s">
        <v>19</v>
      </c>
      <c r="F243" s="200" t="s">
        <v>84</v>
      </c>
      <c r="G243" s="198"/>
      <c r="H243" s="201">
        <v>1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201</v>
      </c>
      <c r="AU243" s="207" t="s">
        <v>86</v>
      </c>
      <c r="AV243" s="13" t="s">
        <v>86</v>
      </c>
      <c r="AW243" s="13" t="s">
        <v>37</v>
      </c>
      <c r="AX243" s="13" t="s">
        <v>84</v>
      </c>
      <c r="AY243" s="207" t="s">
        <v>189</v>
      </c>
    </row>
    <row r="244" spans="1:65" s="2" customFormat="1" ht="24.15" customHeight="1">
      <c r="A244" s="35"/>
      <c r="B244" s="36"/>
      <c r="C244" s="208" t="s">
        <v>414</v>
      </c>
      <c r="D244" s="208" t="s">
        <v>269</v>
      </c>
      <c r="E244" s="209" t="s">
        <v>1012</v>
      </c>
      <c r="F244" s="210" t="s">
        <v>1013</v>
      </c>
      <c r="G244" s="211" t="s">
        <v>194</v>
      </c>
      <c r="H244" s="212">
        <v>1</v>
      </c>
      <c r="I244" s="213"/>
      <c r="J244" s="214">
        <f>ROUND(I244*H244,2)</f>
        <v>0</v>
      </c>
      <c r="K244" s="215"/>
      <c r="L244" s="216"/>
      <c r="M244" s="217" t="s">
        <v>19</v>
      </c>
      <c r="N244" s="218" t="s">
        <v>47</v>
      </c>
      <c r="O244" s="65"/>
      <c r="P244" s="186">
        <f>O244*H244</f>
        <v>0</v>
      </c>
      <c r="Q244" s="186">
        <v>4.0000000000000002E-4</v>
      </c>
      <c r="R244" s="186">
        <f>Q244*H244</f>
        <v>4.0000000000000002E-4</v>
      </c>
      <c r="S244" s="186">
        <v>0</v>
      </c>
      <c r="T244" s="18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8" t="s">
        <v>400</v>
      </c>
      <c r="AT244" s="188" t="s">
        <v>269</v>
      </c>
      <c r="AU244" s="188" t="s">
        <v>86</v>
      </c>
      <c r="AY244" s="18" t="s">
        <v>189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8" t="s">
        <v>84</v>
      </c>
      <c r="BK244" s="189">
        <f>ROUND(I244*H244,2)</f>
        <v>0</v>
      </c>
      <c r="BL244" s="18" t="s">
        <v>294</v>
      </c>
      <c r="BM244" s="188" t="s">
        <v>1014</v>
      </c>
    </row>
    <row r="245" spans="1:65" s="2" customFormat="1" ht="19.2">
      <c r="A245" s="35"/>
      <c r="B245" s="36"/>
      <c r="C245" s="37"/>
      <c r="D245" s="190" t="s">
        <v>197</v>
      </c>
      <c r="E245" s="37"/>
      <c r="F245" s="191" t="s">
        <v>1013</v>
      </c>
      <c r="G245" s="37"/>
      <c r="H245" s="37"/>
      <c r="I245" s="192"/>
      <c r="J245" s="37"/>
      <c r="K245" s="37"/>
      <c r="L245" s="40"/>
      <c r="M245" s="193"/>
      <c r="N245" s="194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197</v>
      </c>
      <c r="AU245" s="18" t="s">
        <v>86</v>
      </c>
    </row>
    <row r="246" spans="1:65" s="2" customFormat="1" ht="24.15" customHeight="1">
      <c r="A246" s="35"/>
      <c r="B246" s="36"/>
      <c r="C246" s="176" t="s">
        <v>422</v>
      </c>
      <c r="D246" s="176" t="s">
        <v>191</v>
      </c>
      <c r="E246" s="177" t="s">
        <v>1015</v>
      </c>
      <c r="F246" s="178" t="s">
        <v>1016</v>
      </c>
      <c r="G246" s="179" t="s">
        <v>194</v>
      </c>
      <c r="H246" s="180">
        <v>1</v>
      </c>
      <c r="I246" s="181"/>
      <c r="J246" s="182">
        <f>ROUND(I246*H246,2)</f>
        <v>0</v>
      </c>
      <c r="K246" s="183"/>
      <c r="L246" s="40"/>
      <c r="M246" s="184" t="s">
        <v>19</v>
      </c>
      <c r="N246" s="185" t="s">
        <v>47</v>
      </c>
      <c r="O246" s="65"/>
      <c r="P246" s="186">
        <f>O246*H246</f>
        <v>0</v>
      </c>
      <c r="Q246" s="186">
        <v>0</v>
      </c>
      <c r="R246" s="186">
        <f>Q246*H246</f>
        <v>0</v>
      </c>
      <c r="S246" s="186">
        <v>0</v>
      </c>
      <c r="T246" s="18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8" t="s">
        <v>294</v>
      </c>
      <c r="AT246" s="188" t="s">
        <v>191</v>
      </c>
      <c r="AU246" s="188" t="s">
        <v>86</v>
      </c>
      <c r="AY246" s="18" t="s">
        <v>189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18" t="s">
        <v>84</v>
      </c>
      <c r="BK246" s="189">
        <f>ROUND(I246*H246,2)</f>
        <v>0</v>
      </c>
      <c r="BL246" s="18" t="s">
        <v>294</v>
      </c>
      <c r="BM246" s="188" t="s">
        <v>1017</v>
      </c>
    </row>
    <row r="247" spans="1:65" s="2" customFormat="1" ht="19.2">
      <c r="A247" s="35"/>
      <c r="B247" s="36"/>
      <c r="C247" s="37"/>
      <c r="D247" s="190" t="s">
        <v>197</v>
      </c>
      <c r="E247" s="37"/>
      <c r="F247" s="191" t="s">
        <v>1018</v>
      </c>
      <c r="G247" s="37"/>
      <c r="H247" s="37"/>
      <c r="I247" s="192"/>
      <c r="J247" s="37"/>
      <c r="K247" s="37"/>
      <c r="L247" s="40"/>
      <c r="M247" s="193"/>
      <c r="N247" s="194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197</v>
      </c>
      <c r="AU247" s="18" t="s">
        <v>86</v>
      </c>
    </row>
    <row r="248" spans="1:65" s="2" customFormat="1" ht="10.199999999999999">
      <c r="A248" s="35"/>
      <c r="B248" s="36"/>
      <c r="C248" s="37"/>
      <c r="D248" s="195" t="s">
        <v>199</v>
      </c>
      <c r="E248" s="37"/>
      <c r="F248" s="196" t="s">
        <v>1019</v>
      </c>
      <c r="G248" s="37"/>
      <c r="H248" s="37"/>
      <c r="I248" s="192"/>
      <c r="J248" s="37"/>
      <c r="K248" s="37"/>
      <c r="L248" s="40"/>
      <c r="M248" s="193"/>
      <c r="N248" s="194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199</v>
      </c>
      <c r="AU248" s="18" t="s">
        <v>86</v>
      </c>
    </row>
    <row r="249" spans="1:65" s="13" customFormat="1" ht="10.199999999999999">
      <c r="B249" s="197"/>
      <c r="C249" s="198"/>
      <c r="D249" s="190" t="s">
        <v>201</v>
      </c>
      <c r="E249" s="199" t="s">
        <v>19</v>
      </c>
      <c r="F249" s="200" t="s">
        <v>84</v>
      </c>
      <c r="G249" s="198"/>
      <c r="H249" s="201">
        <v>1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201</v>
      </c>
      <c r="AU249" s="207" t="s">
        <v>86</v>
      </c>
      <c r="AV249" s="13" t="s">
        <v>86</v>
      </c>
      <c r="AW249" s="13" t="s">
        <v>37</v>
      </c>
      <c r="AX249" s="13" t="s">
        <v>84</v>
      </c>
      <c r="AY249" s="207" t="s">
        <v>189</v>
      </c>
    </row>
    <row r="250" spans="1:65" s="2" customFormat="1" ht="24.15" customHeight="1">
      <c r="A250" s="35"/>
      <c r="B250" s="36"/>
      <c r="C250" s="208" t="s">
        <v>428</v>
      </c>
      <c r="D250" s="208" t="s">
        <v>269</v>
      </c>
      <c r="E250" s="209" t="s">
        <v>1020</v>
      </c>
      <c r="F250" s="210" t="s">
        <v>1021</v>
      </c>
      <c r="G250" s="211" t="s">
        <v>194</v>
      </c>
      <c r="H250" s="212">
        <v>1</v>
      </c>
      <c r="I250" s="213"/>
      <c r="J250" s="214">
        <f>ROUND(I250*H250,2)</f>
        <v>0</v>
      </c>
      <c r="K250" s="215"/>
      <c r="L250" s="216"/>
      <c r="M250" s="217" t="s">
        <v>19</v>
      </c>
      <c r="N250" s="218" t="s">
        <v>47</v>
      </c>
      <c r="O250" s="65"/>
      <c r="P250" s="186">
        <f>O250*H250</f>
        <v>0</v>
      </c>
      <c r="Q250" s="186">
        <v>1.0499999999999999E-3</v>
      </c>
      <c r="R250" s="186">
        <f>Q250*H250</f>
        <v>1.0499999999999999E-3</v>
      </c>
      <c r="S250" s="186">
        <v>0</v>
      </c>
      <c r="T250" s="18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8" t="s">
        <v>400</v>
      </c>
      <c r="AT250" s="188" t="s">
        <v>269</v>
      </c>
      <c r="AU250" s="188" t="s">
        <v>86</v>
      </c>
      <c r="AY250" s="18" t="s">
        <v>189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8" t="s">
        <v>84</v>
      </c>
      <c r="BK250" s="189">
        <f>ROUND(I250*H250,2)</f>
        <v>0</v>
      </c>
      <c r="BL250" s="18" t="s">
        <v>294</v>
      </c>
      <c r="BM250" s="188" t="s">
        <v>1022</v>
      </c>
    </row>
    <row r="251" spans="1:65" s="2" customFormat="1" ht="19.2">
      <c r="A251" s="35"/>
      <c r="B251" s="36"/>
      <c r="C251" s="37"/>
      <c r="D251" s="190" t="s">
        <v>197</v>
      </c>
      <c r="E251" s="37"/>
      <c r="F251" s="191" t="s">
        <v>1021</v>
      </c>
      <c r="G251" s="37"/>
      <c r="H251" s="37"/>
      <c r="I251" s="192"/>
      <c r="J251" s="37"/>
      <c r="K251" s="37"/>
      <c r="L251" s="40"/>
      <c r="M251" s="193"/>
      <c r="N251" s="194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197</v>
      </c>
      <c r="AU251" s="18" t="s">
        <v>86</v>
      </c>
    </row>
    <row r="252" spans="1:65" s="2" customFormat="1" ht="24.15" customHeight="1">
      <c r="A252" s="35"/>
      <c r="B252" s="36"/>
      <c r="C252" s="176" t="s">
        <v>434</v>
      </c>
      <c r="D252" s="176" t="s">
        <v>191</v>
      </c>
      <c r="E252" s="177" t="s">
        <v>1023</v>
      </c>
      <c r="F252" s="178" t="s">
        <v>1024</v>
      </c>
      <c r="G252" s="179" t="s">
        <v>194</v>
      </c>
      <c r="H252" s="180">
        <v>1</v>
      </c>
      <c r="I252" s="181"/>
      <c r="J252" s="182">
        <f>ROUND(I252*H252,2)</f>
        <v>0</v>
      </c>
      <c r="K252" s="183"/>
      <c r="L252" s="40"/>
      <c r="M252" s="184" t="s">
        <v>19</v>
      </c>
      <c r="N252" s="185" t="s">
        <v>47</v>
      </c>
      <c r="O252" s="65"/>
      <c r="P252" s="186">
        <f>O252*H252</f>
        <v>0</v>
      </c>
      <c r="Q252" s="186">
        <v>0</v>
      </c>
      <c r="R252" s="186">
        <f>Q252*H252</f>
        <v>0</v>
      </c>
      <c r="S252" s="186">
        <v>0</v>
      </c>
      <c r="T252" s="18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8" t="s">
        <v>294</v>
      </c>
      <c r="AT252" s="188" t="s">
        <v>191</v>
      </c>
      <c r="AU252" s="188" t="s">
        <v>86</v>
      </c>
      <c r="AY252" s="18" t="s">
        <v>189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8" t="s">
        <v>84</v>
      </c>
      <c r="BK252" s="189">
        <f>ROUND(I252*H252,2)</f>
        <v>0</v>
      </c>
      <c r="BL252" s="18" t="s">
        <v>294</v>
      </c>
      <c r="BM252" s="188" t="s">
        <v>1025</v>
      </c>
    </row>
    <row r="253" spans="1:65" s="2" customFormat="1" ht="19.2">
      <c r="A253" s="35"/>
      <c r="B253" s="36"/>
      <c r="C253" s="37"/>
      <c r="D253" s="190" t="s">
        <v>197</v>
      </c>
      <c r="E253" s="37"/>
      <c r="F253" s="191" t="s">
        <v>1026</v>
      </c>
      <c r="G253" s="37"/>
      <c r="H253" s="37"/>
      <c r="I253" s="192"/>
      <c r="J253" s="37"/>
      <c r="K253" s="37"/>
      <c r="L253" s="40"/>
      <c r="M253" s="193"/>
      <c r="N253" s="194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197</v>
      </c>
      <c r="AU253" s="18" t="s">
        <v>86</v>
      </c>
    </row>
    <row r="254" spans="1:65" s="2" customFormat="1" ht="10.199999999999999">
      <c r="A254" s="35"/>
      <c r="B254" s="36"/>
      <c r="C254" s="37"/>
      <c r="D254" s="195" t="s">
        <v>199</v>
      </c>
      <c r="E254" s="37"/>
      <c r="F254" s="196" t="s">
        <v>1027</v>
      </c>
      <c r="G254" s="37"/>
      <c r="H254" s="37"/>
      <c r="I254" s="192"/>
      <c r="J254" s="37"/>
      <c r="K254" s="37"/>
      <c r="L254" s="40"/>
      <c r="M254" s="193"/>
      <c r="N254" s="194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199</v>
      </c>
      <c r="AU254" s="18" t="s">
        <v>86</v>
      </c>
    </row>
    <row r="255" spans="1:65" s="13" customFormat="1" ht="10.199999999999999">
      <c r="B255" s="197"/>
      <c r="C255" s="198"/>
      <c r="D255" s="190" t="s">
        <v>201</v>
      </c>
      <c r="E255" s="199" t="s">
        <v>19</v>
      </c>
      <c r="F255" s="200" t="s">
        <v>84</v>
      </c>
      <c r="G255" s="198"/>
      <c r="H255" s="201">
        <v>1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201</v>
      </c>
      <c r="AU255" s="207" t="s">
        <v>86</v>
      </c>
      <c r="AV255" s="13" t="s">
        <v>86</v>
      </c>
      <c r="AW255" s="13" t="s">
        <v>37</v>
      </c>
      <c r="AX255" s="13" t="s">
        <v>84</v>
      </c>
      <c r="AY255" s="207" t="s">
        <v>189</v>
      </c>
    </row>
    <row r="256" spans="1:65" s="2" customFormat="1" ht="24.15" customHeight="1">
      <c r="A256" s="35"/>
      <c r="B256" s="36"/>
      <c r="C256" s="208" t="s">
        <v>439</v>
      </c>
      <c r="D256" s="208" t="s">
        <v>269</v>
      </c>
      <c r="E256" s="209" t="s">
        <v>1028</v>
      </c>
      <c r="F256" s="210" t="s">
        <v>1029</v>
      </c>
      <c r="G256" s="211" t="s">
        <v>194</v>
      </c>
      <c r="H256" s="212">
        <v>1</v>
      </c>
      <c r="I256" s="213"/>
      <c r="J256" s="214">
        <f>ROUND(I256*H256,2)</f>
        <v>0</v>
      </c>
      <c r="K256" s="215"/>
      <c r="L256" s="216"/>
      <c r="M256" s="217" t="s">
        <v>19</v>
      </c>
      <c r="N256" s="218" t="s">
        <v>47</v>
      </c>
      <c r="O256" s="65"/>
      <c r="P256" s="186">
        <f>O256*H256</f>
        <v>0</v>
      </c>
      <c r="Q256" s="186">
        <v>4.6999999999999999E-4</v>
      </c>
      <c r="R256" s="186">
        <f>Q256*H256</f>
        <v>4.6999999999999999E-4</v>
      </c>
      <c r="S256" s="186">
        <v>0</v>
      </c>
      <c r="T256" s="18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8" t="s">
        <v>226</v>
      </c>
      <c r="AT256" s="188" t="s">
        <v>269</v>
      </c>
      <c r="AU256" s="188" t="s">
        <v>86</v>
      </c>
      <c r="AY256" s="18" t="s">
        <v>189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18" t="s">
        <v>84</v>
      </c>
      <c r="BK256" s="189">
        <f>ROUND(I256*H256,2)</f>
        <v>0</v>
      </c>
      <c r="BL256" s="18" t="s">
        <v>195</v>
      </c>
      <c r="BM256" s="188" t="s">
        <v>1030</v>
      </c>
    </row>
    <row r="257" spans="1:65" s="2" customFormat="1" ht="10.199999999999999">
      <c r="A257" s="35"/>
      <c r="B257" s="36"/>
      <c r="C257" s="37"/>
      <c r="D257" s="190" t="s">
        <v>197</v>
      </c>
      <c r="E257" s="37"/>
      <c r="F257" s="191" t="s">
        <v>1029</v>
      </c>
      <c r="G257" s="37"/>
      <c r="H257" s="37"/>
      <c r="I257" s="192"/>
      <c r="J257" s="37"/>
      <c r="K257" s="37"/>
      <c r="L257" s="40"/>
      <c r="M257" s="193"/>
      <c r="N257" s="194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197</v>
      </c>
      <c r="AU257" s="18" t="s">
        <v>86</v>
      </c>
    </row>
    <row r="258" spans="1:65" s="13" customFormat="1" ht="10.199999999999999">
      <c r="B258" s="197"/>
      <c r="C258" s="198"/>
      <c r="D258" s="190" t="s">
        <v>201</v>
      </c>
      <c r="E258" s="199" t="s">
        <v>19</v>
      </c>
      <c r="F258" s="200" t="s">
        <v>84</v>
      </c>
      <c r="G258" s="198"/>
      <c r="H258" s="201">
        <v>1</v>
      </c>
      <c r="I258" s="202"/>
      <c r="J258" s="198"/>
      <c r="K258" s="198"/>
      <c r="L258" s="203"/>
      <c r="M258" s="204"/>
      <c r="N258" s="205"/>
      <c r="O258" s="205"/>
      <c r="P258" s="205"/>
      <c r="Q258" s="205"/>
      <c r="R258" s="205"/>
      <c r="S258" s="205"/>
      <c r="T258" s="206"/>
      <c r="AT258" s="207" t="s">
        <v>201</v>
      </c>
      <c r="AU258" s="207" t="s">
        <v>86</v>
      </c>
      <c r="AV258" s="13" t="s">
        <v>86</v>
      </c>
      <c r="AW258" s="13" t="s">
        <v>37</v>
      </c>
      <c r="AX258" s="13" t="s">
        <v>84</v>
      </c>
      <c r="AY258" s="207" t="s">
        <v>189</v>
      </c>
    </row>
    <row r="259" spans="1:65" s="2" customFormat="1" ht="33" customHeight="1">
      <c r="A259" s="35"/>
      <c r="B259" s="36"/>
      <c r="C259" s="176" t="s">
        <v>445</v>
      </c>
      <c r="D259" s="176" t="s">
        <v>191</v>
      </c>
      <c r="E259" s="177" t="s">
        <v>1031</v>
      </c>
      <c r="F259" s="178" t="s">
        <v>1032</v>
      </c>
      <c r="G259" s="179" t="s">
        <v>194</v>
      </c>
      <c r="H259" s="180">
        <v>1</v>
      </c>
      <c r="I259" s="181"/>
      <c r="J259" s="182">
        <f>ROUND(I259*H259,2)</f>
        <v>0</v>
      </c>
      <c r="K259" s="183"/>
      <c r="L259" s="40"/>
      <c r="M259" s="184" t="s">
        <v>19</v>
      </c>
      <c r="N259" s="185" t="s">
        <v>47</v>
      </c>
      <c r="O259" s="65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8" t="s">
        <v>294</v>
      </c>
      <c r="AT259" s="188" t="s">
        <v>191</v>
      </c>
      <c r="AU259" s="188" t="s">
        <v>86</v>
      </c>
      <c r="AY259" s="18" t="s">
        <v>189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18" t="s">
        <v>84</v>
      </c>
      <c r="BK259" s="189">
        <f>ROUND(I259*H259,2)</f>
        <v>0</v>
      </c>
      <c r="BL259" s="18" t="s">
        <v>294</v>
      </c>
      <c r="BM259" s="188" t="s">
        <v>1033</v>
      </c>
    </row>
    <row r="260" spans="1:65" s="2" customFormat="1" ht="28.8">
      <c r="A260" s="35"/>
      <c r="B260" s="36"/>
      <c r="C260" s="37"/>
      <c r="D260" s="190" t="s">
        <v>197</v>
      </c>
      <c r="E260" s="37"/>
      <c r="F260" s="191" t="s">
        <v>1034</v>
      </c>
      <c r="G260" s="37"/>
      <c r="H260" s="37"/>
      <c r="I260" s="192"/>
      <c r="J260" s="37"/>
      <c r="K260" s="37"/>
      <c r="L260" s="40"/>
      <c r="M260" s="193"/>
      <c r="N260" s="194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197</v>
      </c>
      <c r="AU260" s="18" t="s">
        <v>86</v>
      </c>
    </row>
    <row r="261" spans="1:65" s="2" customFormat="1" ht="10.199999999999999">
      <c r="A261" s="35"/>
      <c r="B261" s="36"/>
      <c r="C261" s="37"/>
      <c r="D261" s="195" t="s">
        <v>199</v>
      </c>
      <c r="E261" s="37"/>
      <c r="F261" s="196" t="s">
        <v>1035</v>
      </c>
      <c r="G261" s="37"/>
      <c r="H261" s="37"/>
      <c r="I261" s="192"/>
      <c r="J261" s="37"/>
      <c r="K261" s="37"/>
      <c r="L261" s="40"/>
      <c r="M261" s="193"/>
      <c r="N261" s="194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199</v>
      </c>
      <c r="AU261" s="18" t="s">
        <v>86</v>
      </c>
    </row>
    <row r="262" spans="1:65" s="13" customFormat="1" ht="10.199999999999999">
      <c r="B262" s="197"/>
      <c r="C262" s="198"/>
      <c r="D262" s="190" t="s">
        <v>201</v>
      </c>
      <c r="E262" s="199" t="s">
        <v>19</v>
      </c>
      <c r="F262" s="200" t="s">
        <v>84</v>
      </c>
      <c r="G262" s="198"/>
      <c r="H262" s="201">
        <v>1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201</v>
      </c>
      <c r="AU262" s="207" t="s">
        <v>86</v>
      </c>
      <c r="AV262" s="13" t="s">
        <v>86</v>
      </c>
      <c r="AW262" s="13" t="s">
        <v>37</v>
      </c>
      <c r="AX262" s="13" t="s">
        <v>84</v>
      </c>
      <c r="AY262" s="207" t="s">
        <v>189</v>
      </c>
    </row>
    <row r="263" spans="1:65" s="2" customFormat="1" ht="24.15" customHeight="1">
      <c r="A263" s="35"/>
      <c r="B263" s="36"/>
      <c r="C263" s="208" t="s">
        <v>449</v>
      </c>
      <c r="D263" s="208" t="s">
        <v>269</v>
      </c>
      <c r="E263" s="209" t="s">
        <v>1036</v>
      </c>
      <c r="F263" s="210" t="s">
        <v>1037</v>
      </c>
      <c r="G263" s="211" t="s">
        <v>194</v>
      </c>
      <c r="H263" s="212">
        <v>1</v>
      </c>
      <c r="I263" s="213"/>
      <c r="J263" s="214">
        <f>ROUND(I263*H263,2)</f>
        <v>0</v>
      </c>
      <c r="K263" s="215"/>
      <c r="L263" s="216"/>
      <c r="M263" s="217" t="s">
        <v>19</v>
      </c>
      <c r="N263" s="218" t="s">
        <v>47</v>
      </c>
      <c r="O263" s="65"/>
      <c r="P263" s="186">
        <f>O263*H263</f>
        <v>0</v>
      </c>
      <c r="Q263" s="186">
        <v>0</v>
      </c>
      <c r="R263" s="186">
        <f>Q263*H263</f>
        <v>0</v>
      </c>
      <c r="S263" s="186">
        <v>0</v>
      </c>
      <c r="T263" s="18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8" t="s">
        <v>400</v>
      </c>
      <c r="AT263" s="188" t="s">
        <v>269</v>
      </c>
      <c r="AU263" s="188" t="s">
        <v>86</v>
      </c>
      <c r="AY263" s="18" t="s">
        <v>189</v>
      </c>
      <c r="BE263" s="189">
        <f>IF(N263="základní",J263,0)</f>
        <v>0</v>
      </c>
      <c r="BF263" s="189">
        <f>IF(N263="snížená",J263,0)</f>
        <v>0</v>
      </c>
      <c r="BG263" s="189">
        <f>IF(N263="zákl. přenesená",J263,0)</f>
        <v>0</v>
      </c>
      <c r="BH263" s="189">
        <f>IF(N263="sníž. přenesená",J263,0)</f>
        <v>0</v>
      </c>
      <c r="BI263" s="189">
        <f>IF(N263="nulová",J263,0)</f>
        <v>0</v>
      </c>
      <c r="BJ263" s="18" t="s">
        <v>84</v>
      </c>
      <c r="BK263" s="189">
        <f>ROUND(I263*H263,2)</f>
        <v>0</v>
      </c>
      <c r="BL263" s="18" t="s">
        <v>294</v>
      </c>
      <c r="BM263" s="188" t="s">
        <v>1038</v>
      </c>
    </row>
    <row r="264" spans="1:65" s="2" customFormat="1" ht="19.2">
      <c r="A264" s="35"/>
      <c r="B264" s="36"/>
      <c r="C264" s="37"/>
      <c r="D264" s="190" t="s">
        <v>197</v>
      </c>
      <c r="E264" s="37"/>
      <c r="F264" s="191" t="s">
        <v>1037</v>
      </c>
      <c r="G264" s="37"/>
      <c r="H264" s="37"/>
      <c r="I264" s="192"/>
      <c r="J264" s="37"/>
      <c r="K264" s="37"/>
      <c r="L264" s="40"/>
      <c r="M264" s="193"/>
      <c r="N264" s="194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197</v>
      </c>
      <c r="AU264" s="18" t="s">
        <v>86</v>
      </c>
    </row>
    <row r="265" spans="1:65" s="2" customFormat="1" ht="24.15" customHeight="1">
      <c r="A265" s="35"/>
      <c r="B265" s="36"/>
      <c r="C265" s="176" t="s">
        <v>455</v>
      </c>
      <c r="D265" s="176" t="s">
        <v>191</v>
      </c>
      <c r="E265" s="177" t="s">
        <v>1039</v>
      </c>
      <c r="F265" s="178" t="s">
        <v>1040</v>
      </c>
      <c r="G265" s="179" t="s">
        <v>194</v>
      </c>
      <c r="H265" s="180">
        <v>1</v>
      </c>
      <c r="I265" s="181"/>
      <c r="J265" s="182">
        <f>ROUND(I265*H265,2)</f>
        <v>0</v>
      </c>
      <c r="K265" s="183"/>
      <c r="L265" s="40"/>
      <c r="M265" s="184" t="s">
        <v>19</v>
      </c>
      <c r="N265" s="185" t="s">
        <v>47</v>
      </c>
      <c r="O265" s="65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8" t="s">
        <v>294</v>
      </c>
      <c r="AT265" s="188" t="s">
        <v>191</v>
      </c>
      <c r="AU265" s="188" t="s">
        <v>86</v>
      </c>
      <c r="AY265" s="18" t="s">
        <v>189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8" t="s">
        <v>84</v>
      </c>
      <c r="BK265" s="189">
        <f>ROUND(I265*H265,2)</f>
        <v>0</v>
      </c>
      <c r="BL265" s="18" t="s">
        <v>294</v>
      </c>
      <c r="BM265" s="188" t="s">
        <v>1041</v>
      </c>
    </row>
    <row r="266" spans="1:65" s="2" customFormat="1" ht="19.2">
      <c r="A266" s="35"/>
      <c r="B266" s="36"/>
      <c r="C266" s="37"/>
      <c r="D266" s="190" t="s">
        <v>197</v>
      </c>
      <c r="E266" s="37"/>
      <c r="F266" s="191" t="s">
        <v>1042</v>
      </c>
      <c r="G266" s="37"/>
      <c r="H266" s="37"/>
      <c r="I266" s="192"/>
      <c r="J266" s="37"/>
      <c r="K266" s="37"/>
      <c r="L266" s="40"/>
      <c r="M266" s="193"/>
      <c r="N266" s="194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197</v>
      </c>
      <c r="AU266" s="18" t="s">
        <v>86</v>
      </c>
    </row>
    <row r="267" spans="1:65" s="2" customFormat="1" ht="10.199999999999999">
      <c r="A267" s="35"/>
      <c r="B267" s="36"/>
      <c r="C267" s="37"/>
      <c r="D267" s="195" t="s">
        <v>199</v>
      </c>
      <c r="E267" s="37"/>
      <c r="F267" s="196" t="s">
        <v>1043</v>
      </c>
      <c r="G267" s="37"/>
      <c r="H267" s="37"/>
      <c r="I267" s="192"/>
      <c r="J267" s="37"/>
      <c r="K267" s="37"/>
      <c r="L267" s="40"/>
      <c r="M267" s="193"/>
      <c r="N267" s="194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199</v>
      </c>
      <c r="AU267" s="18" t="s">
        <v>86</v>
      </c>
    </row>
    <row r="268" spans="1:65" s="13" customFormat="1" ht="10.199999999999999">
      <c r="B268" s="197"/>
      <c r="C268" s="198"/>
      <c r="D268" s="190" t="s">
        <v>201</v>
      </c>
      <c r="E268" s="199" t="s">
        <v>19</v>
      </c>
      <c r="F268" s="200" t="s">
        <v>84</v>
      </c>
      <c r="G268" s="198"/>
      <c r="H268" s="201">
        <v>1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201</v>
      </c>
      <c r="AU268" s="207" t="s">
        <v>86</v>
      </c>
      <c r="AV268" s="13" t="s">
        <v>86</v>
      </c>
      <c r="AW268" s="13" t="s">
        <v>37</v>
      </c>
      <c r="AX268" s="13" t="s">
        <v>84</v>
      </c>
      <c r="AY268" s="207" t="s">
        <v>189</v>
      </c>
    </row>
    <row r="269" spans="1:65" s="2" customFormat="1" ht="24.15" customHeight="1">
      <c r="A269" s="35"/>
      <c r="B269" s="36"/>
      <c r="C269" s="208" t="s">
        <v>459</v>
      </c>
      <c r="D269" s="208" t="s">
        <v>269</v>
      </c>
      <c r="E269" s="209" t="s">
        <v>1044</v>
      </c>
      <c r="F269" s="210" t="s">
        <v>1045</v>
      </c>
      <c r="G269" s="211" t="s">
        <v>194</v>
      </c>
      <c r="H269" s="212">
        <v>1</v>
      </c>
      <c r="I269" s="213"/>
      <c r="J269" s="214">
        <f>ROUND(I269*H269,2)</f>
        <v>0</v>
      </c>
      <c r="K269" s="215"/>
      <c r="L269" s="216"/>
      <c r="M269" s="217" t="s">
        <v>19</v>
      </c>
      <c r="N269" s="218" t="s">
        <v>47</v>
      </c>
      <c r="O269" s="65"/>
      <c r="P269" s="186">
        <f>O269*H269</f>
        <v>0</v>
      </c>
      <c r="Q269" s="186">
        <v>0</v>
      </c>
      <c r="R269" s="186">
        <f>Q269*H269</f>
        <v>0</v>
      </c>
      <c r="S269" s="186">
        <v>0</v>
      </c>
      <c r="T269" s="18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8" t="s">
        <v>400</v>
      </c>
      <c r="AT269" s="188" t="s">
        <v>269</v>
      </c>
      <c r="AU269" s="188" t="s">
        <v>86</v>
      </c>
      <c r="AY269" s="18" t="s">
        <v>189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8" t="s">
        <v>84</v>
      </c>
      <c r="BK269" s="189">
        <f>ROUND(I269*H269,2)</f>
        <v>0</v>
      </c>
      <c r="BL269" s="18" t="s">
        <v>294</v>
      </c>
      <c r="BM269" s="188" t="s">
        <v>1046</v>
      </c>
    </row>
    <row r="270" spans="1:65" s="2" customFormat="1" ht="19.2">
      <c r="A270" s="35"/>
      <c r="B270" s="36"/>
      <c r="C270" s="37"/>
      <c r="D270" s="190" t="s">
        <v>197</v>
      </c>
      <c r="E270" s="37"/>
      <c r="F270" s="191" t="s">
        <v>1045</v>
      </c>
      <c r="G270" s="37"/>
      <c r="H270" s="37"/>
      <c r="I270" s="192"/>
      <c r="J270" s="37"/>
      <c r="K270" s="37"/>
      <c r="L270" s="40"/>
      <c r="M270" s="193"/>
      <c r="N270" s="194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197</v>
      </c>
      <c r="AU270" s="18" t="s">
        <v>86</v>
      </c>
    </row>
    <row r="271" spans="1:65" s="2" customFormat="1" ht="24.15" customHeight="1">
      <c r="A271" s="35"/>
      <c r="B271" s="36"/>
      <c r="C271" s="176" t="s">
        <v>465</v>
      </c>
      <c r="D271" s="176" t="s">
        <v>191</v>
      </c>
      <c r="E271" s="177" t="s">
        <v>1047</v>
      </c>
      <c r="F271" s="178" t="s">
        <v>1048</v>
      </c>
      <c r="G271" s="179" t="s">
        <v>194</v>
      </c>
      <c r="H271" s="180">
        <v>2</v>
      </c>
      <c r="I271" s="181"/>
      <c r="J271" s="182">
        <f>ROUND(I271*H271,2)</f>
        <v>0</v>
      </c>
      <c r="K271" s="183"/>
      <c r="L271" s="40"/>
      <c r="M271" s="184" t="s">
        <v>19</v>
      </c>
      <c r="N271" s="185" t="s">
        <v>47</v>
      </c>
      <c r="O271" s="65"/>
      <c r="P271" s="186">
        <f>O271*H271</f>
        <v>0</v>
      </c>
      <c r="Q271" s="186">
        <v>0</v>
      </c>
      <c r="R271" s="186">
        <f>Q271*H271</f>
        <v>0</v>
      </c>
      <c r="S271" s="186">
        <v>0</v>
      </c>
      <c r="T271" s="18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8" t="s">
        <v>294</v>
      </c>
      <c r="AT271" s="188" t="s">
        <v>191</v>
      </c>
      <c r="AU271" s="188" t="s">
        <v>86</v>
      </c>
      <c r="AY271" s="18" t="s">
        <v>189</v>
      </c>
      <c r="BE271" s="189">
        <f>IF(N271="základní",J271,0)</f>
        <v>0</v>
      </c>
      <c r="BF271" s="189">
        <f>IF(N271="snížená",J271,0)</f>
        <v>0</v>
      </c>
      <c r="BG271" s="189">
        <f>IF(N271="zákl. přenesená",J271,0)</f>
        <v>0</v>
      </c>
      <c r="BH271" s="189">
        <f>IF(N271="sníž. přenesená",J271,0)</f>
        <v>0</v>
      </c>
      <c r="BI271" s="189">
        <f>IF(N271="nulová",J271,0)</f>
        <v>0</v>
      </c>
      <c r="BJ271" s="18" t="s">
        <v>84</v>
      </c>
      <c r="BK271" s="189">
        <f>ROUND(I271*H271,2)</f>
        <v>0</v>
      </c>
      <c r="BL271" s="18" t="s">
        <v>294</v>
      </c>
      <c r="BM271" s="188" t="s">
        <v>1049</v>
      </c>
    </row>
    <row r="272" spans="1:65" s="2" customFormat="1" ht="19.2">
      <c r="A272" s="35"/>
      <c r="B272" s="36"/>
      <c r="C272" s="37"/>
      <c r="D272" s="190" t="s">
        <v>197</v>
      </c>
      <c r="E272" s="37"/>
      <c r="F272" s="191" t="s">
        <v>1050</v>
      </c>
      <c r="G272" s="37"/>
      <c r="H272" s="37"/>
      <c r="I272" s="192"/>
      <c r="J272" s="37"/>
      <c r="K272" s="37"/>
      <c r="L272" s="40"/>
      <c r="M272" s="193"/>
      <c r="N272" s="194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197</v>
      </c>
      <c r="AU272" s="18" t="s">
        <v>86</v>
      </c>
    </row>
    <row r="273" spans="1:65" s="2" customFormat="1" ht="10.199999999999999">
      <c r="A273" s="35"/>
      <c r="B273" s="36"/>
      <c r="C273" s="37"/>
      <c r="D273" s="195" t="s">
        <v>199</v>
      </c>
      <c r="E273" s="37"/>
      <c r="F273" s="196" t="s">
        <v>1051</v>
      </c>
      <c r="G273" s="37"/>
      <c r="H273" s="37"/>
      <c r="I273" s="192"/>
      <c r="J273" s="37"/>
      <c r="K273" s="37"/>
      <c r="L273" s="40"/>
      <c r="M273" s="193"/>
      <c r="N273" s="194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199</v>
      </c>
      <c r="AU273" s="18" t="s">
        <v>86</v>
      </c>
    </row>
    <row r="274" spans="1:65" s="13" customFormat="1" ht="10.199999999999999">
      <c r="B274" s="197"/>
      <c r="C274" s="198"/>
      <c r="D274" s="190" t="s">
        <v>201</v>
      </c>
      <c r="E274" s="199" t="s">
        <v>19</v>
      </c>
      <c r="F274" s="200" t="s">
        <v>86</v>
      </c>
      <c r="G274" s="198"/>
      <c r="H274" s="201">
        <v>2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201</v>
      </c>
      <c r="AU274" s="207" t="s">
        <v>86</v>
      </c>
      <c r="AV274" s="13" t="s">
        <v>86</v>
      </c>
      <c r="AW274" s="13" t="s">
        <v>37</v>
      </c>
      <c r="AX274" s="13" t="s">
        <v>84</v>
      </c>
      <c r="AY274" s="207" t="s">
        <v>189</v>
      </c>
    </row>
    <row r="275" spans="1:65" s="2" customFormat="1" ht="16.5" customHeight="1">
      <c r="A275" s="35"/>
      <c r="B275" s="36"/>
      <c r="C275" s="208" t="s">
        <v>469</v>
      </c>
      <c r="D275" s="208" t="s">
        <v>269</v>
      </c>
      <c r="E275" s="209" t="s">
        <v>1052</v>
      </c>
      <c r="F275" s="210" t="s">
        <v>1053</v>
      </c>
      <c r="G275" s="211" t="s">
        <v>194</v>
      </c>
      <c r="H275" s="212">
        <v>2</v>
      </c>
      <c r="I275" s="213"/>
      <c r="J275" s="214">
        <f>ROUND(I275*H275,2)</f>
        <v>0</v>
      </c>
      <c r="K275" s="215"/>
      <c r="L275" s="216"/>
      <c r="M275" s="217" t="s">
        <v>19</v>
      </c>
      <c r="N275" s="218" t="s">
        <v>47</v>
      </c>
      <c r="O275" s="65"/>
      <c r="P275" s="186">
        <f>O275*H275</f>
        <v>0</v>
      </c>
      <c r="Q275" s="186">
        <v>4.0000000000000003E-5</v>
      </c>
      <c r="R275" s="186">
        <f>Q275*H275</f>
        <v>8.0000000000000007E-5</v>
      </c>
      <c r="S275" s="186">
        <v>0</v>
      </c>
      <c r="T275" s="18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8" t="s">
        <v>400</v>
      </c>
      <c r="AT275" s="188" t="s">
        <v>269</v>
      </c>
      <c r="AU275" s="188" t="s">
        <v>86</v>
      </c>
      <c r="AY275" s="18" t="s">
        <v>189</v>
      </c>
      <c r="BE275" s="189">
        <f>IF(N275="základní",J275,0)</f>
        <v>0</v>
      </c>
      <c r="BF275" s="189">
        <f>IF(N275="snížená",J275,0)</f>
        <v>0</v>
      </c>
      <c r="BG275" s="189">
        <f>IF(N275="zákl. přenesená",J275,0)</f>
        <v>0</v>
      </c>
      <c r="BH275" s="189">
        <f>IF(N275="sníž. přenesená",J275,0)</f>
        <v>0</v>
      </c>
      <c r="BI275" s="189">
        <f>IF(N275="nulová",J275,0)</f>
        <v>0</v>
      </c>
      <c r="BJ275" s="18" t="s">
        <v>84</v>
      </c>
      <c r="BK275" s="189">
        <f>ROUND(I275*H275,2)</f>
        <v>0</v>
      </c>
      <c r="BL275" s="18" t="s">
        <v>294</v>
      </c>
      <c r="BM275" s="188" t="s">
        <v>1054</v>
      </c>
    </row>
    <row r="276" spans="1:65" s="2" customFormat="1" ht="10.199999999999999">
      <c r="A276" s="35"/>
      <c r="B276" s="36"/>
      <c r="C276" s="37"/>
      <c r="D276" s="190" t="s">
        <v>197</v>
      </c>
      <c r="E276" s="37"/>
      <c r="F276" s="191" t="s">
        <v>1053</v>
      </c>
      <c r="G276" s="37"/>
      <c r="H276" s="37"/>
      <c r="I276" s="192"/>
      <c r="J276" s="37"/>
      <c r="K276" s="37"/>
      <c r="L276" s="40"/>
      <c r="M276" s="193"/>
      <c r="N276" s="194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197</v>
      </c>
      <c r="AU276" s="18" t="s">
        <v>86</v>
      </c>
    </row>
    <row r="277" spans="1:65" s="2" customFormat="1" ht="24.15" customHeight="1">
      <c r="A277" s="35"/>
      <c r="B277" s="36"/>
      <c r="C277" s="176" t="s">
        <v>475</v>
      </c>
      <c r="D277" s="176" t="s">
        <v>191</v>
      </c>
      <c r="E277" s="177" t="s">
        <v>1055</v>
      </c>
      <c r="F277" s="178" t="s">
        <v>1056</v>
      </c>
      <c r="G277" s="179" t="s">
        <v>210</v>
      </c>
      <c r="H277" s="180">
        <v>2</v>
      </c>
      <c r="I277" s="181"/>
      <c r="J277" s="182">
        <f>ROUND(I277*H277,2)</f>
        <v>0</v>
      </c>
      <c r="K277" s="183"/>
      <c r="L277" s="40"/>
      <c r="M277" s="184" t="s">
        <v>19</v>
      </c>
      <c r="N277" s="185" t="s">
        <v>47</v>
      </c>
      <c r="O277" s="65"/>
      <c r="P277" s="186">
        <f>O277*H277</f>
        <v>0</v>
      </c>
      <c r="Q277" s="186">
        <v>0</v>
      </c>
      <c r="R277" s="186">
        <f>Q277*H277</f>
        <v>0</v>
      </c>
      <c r="S277" s="186">
        <v>0</v>
      </c>
      <c r="T277" s="18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8" t="s">
        <v>294</v>
      </c>
      <c r="AT277" s="188" t="s">
        <v>191</v>
      </c>
      <c r="AU277" s="188" t="s">
        <v>86</v>
      </c>
      <c r="AY277" s="18" t="s">
        <v>189</v>
      </c>
      <c r="BE277" s="189">
        <f>IF(N277="základní",J277,0)</f>
        <v>0</v>
      </c>
      <c r="BF277" s="189">
        <f>IF(N277="snížená",J277,0)</f>
        <v>0</v>
      </c>
      <c r="BG277" s="189">
        <f>IF(N277="zákl. přenesená",J277,0)</f>
        <v>0</v>
      </c>
      <c r="BH277" s="189">
        <f>IF(N277="sníž. přenesená",J277,0)</f>
        <v>0</v>
      </c>
      <c r="BI277" s="189">
        <f>IF(N277="nulová",J277,0)</f>
        <v>0</v>
      </c>
      <c r="BJ277" s="18" t="s">
        <v>84</v>
      </c>
      <c r="BK277" s="189">
        <f>ROUND(I277*H277,2)</f>
        <v>0</v>
      </c>
      <c r="BL277" s="18" t="s">
        <v>294</v>
      </c>
      <c r="BM277" s="188" t="s">
        <v>1057</v>
      </c>
    </row>
    <row r="278" spans="1:65" s="2" customFormat="1" ht="28.8">
      <c r="A278" s="35"/>
      <c r="B278" s="36"/>
      <c r="C278" s="37"/>
      <c r="D278" s="190" t="s">
        <v>197</v>
      </c>
      <c r="E278" s="37"/>
      <c r="F278" s="191" t="s">
        <v>1058</v>
      </c>
      <c r="G278" s="37"/>
      <c r="H278" s="37"/>
      <c r="I278" s="192"/>
      <c r="J278" s="37"/>
      <c r="K278" s="37"/>
      <c r="L278" s="40"/>
      <c r="M278" s="193"/>
      <c r="N278" s="194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197</v>
      </c>
      <c r="AU278" s="18" t="s">
        <v>86</v>
      </c>
    </row>
    <row r="279" spans="1:65" s="2" customFormat="1" ht="10.199999999999999">
      <c r="A279" s="35"/>
      <c r="B279" s="36"/>
      <c r="C279" s="37"/>
      <c r="D279" s="195" t="s">
        <v>199</v>
      </c>
      <c r="E279" s="37"/>
      <c r="F279" s="196" t="s">
        <v>1059</v>
      </c>
      <c r="G279" s="37"/>
      <c r="H279" s="37"/>
      <c r="I279" s="192"/>
      <c r="J279" s="37"/>
      <c r="K279" s="37"/>
      <c r="L279" s="40"/>
      <c r="M279" s="193"/>
      <c r="N279" s="194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199</v>
      </c>
      <c r="AU279" s="18" t="s">
        <v>86</v>
      </c>
    </row>
    <row r="280" spans="1:65" s="13" customFormat="1" ht="10.199999999999999">
      <c r="B280" s="197"/>
      <c r="C280" s="198"/>
      <c r="D280" s="190" t="s">
        <v>201</v>
      </c>
      <c r="E280" s="199" t="s">
        <v>1060</v>
      </c>
      <c r="F280" s="200" t="s">
        <v>86</v>
      </c>
      <c r="G280" s="198"/>
      <c r="H280" s="201">
        <v>2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201</v>
      </c>
      <c r="AU280" s="207" t="s">
        <v>86</v>
      </c>
      <c r="AV280" s="13" t="s">
        <v>86</v>
      </c>
      <c r="AW280" s="13" t="s">
        <v>37</v>
      </c>
      <c r="AX280" s="13" t="s">
        <v>84</v>
      </c>
      <c r="AY280" s="207" t="s">
        <v>189</v>
      </c>
    </row>
    <row r="281" spans="1:65" s="2" customFormat="1" ht="16.5" customHeight="1">
      <c r="A281" s="35"/>
      <c r="B281" s="36"/>
      <c r="C281" s="208" t="s">
        <v>479</v>
      </c>
      <c r="D281" s="208" t="s">
        <v>269</v>
      </c>
      <c r="E281" s="209" t="s">
        <v>1061</v>
      </c>
      <c r="F281" s="210" t="s">
        <v>1062</v>
      </c>
      <c r="G281" s="211" t="s">
        <v>383</v>
      </c>
      <c r="H281" s="212">
        <v>1.24</v>
      </c>
      <c r="I281" s="213"/>
      <c r="J281" s="214">
        <f>ROUND(I281*H281,2)</f>
        <v>0</v>
      </c>
      <c r="K281" s="215"/>
      <c r="L281" s="216"/>
      <c r="M281" s="217" t="s">
        <v>19</v>
      </c>
      <c r="N281" s="218" t="s">
        <v>47</v>
      </c>
      <c r="O281" s="65"/>
      <c r="P281" s="186">
        <f>O281*H281</f>
        <v>0</v>
      </c>
      <c r="Q281" s="186">
        <v>1E-3</v>
      </c>
      <c r="R281" s="186">
        <f>Q281*H281</f>
        <v>1.24E-3</v>
      </c>
      <c r="S281" s="186">
        <v>0</v>
      </c>
      <c r="T281" s="18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8" t="s">
        <v>400</v>
      </c>
      <c r="AT281" s="188" t="s">
        <v>269</v>
      </c>
      <c r="AU281" s="188" t="s">
        <v>86</v>
      </c>
      <c r="AY281" s="18" t="s">
        <v>189</v>
      </c>
      <c r="BE281" s="189">
        <f>IF(N281="základní",J281,0)</f>
        <v>0</v>
      </c>
      <c r="BF281" s="189">
        <f>IF(N281="snížená",J281,0)</f>
        <v>0</v>
      </c>
      <c r="BG281" s="189">
        <f>IF(N281="zákl. přenesená",J281,0)</f>
        <v>0</v>
      </c>
      <c r="BH281" s="189">
        <f>IF(N281="sníž. přenesená",J281,0)</f>
        <v>0</v>
      </c>
      <c r="BI281" s="189">
        <f>IF(N281="nulová",J281,0)</f>
        <v>0</v>
      </c>
      <c r="BJ281" s="18" t="s">
        <v>84</v>
      </c>
      <c r="BK281" s="189">
        <f>ROUND(I281*H281,2)</f>
        <v>0</v>
      </c>
      <c r="BL281" s="18" t="s">
        <v>294</v>
      </c>
      <c r="BM281" s="188" t="s">
        <v>1063</v>
      </c>
    </row>
    <row r="282" spans="1:65" s="2" customFormat="1" ht="10.199999999999999">
      <c r="A282" s="35"/>
      <c r="B282" s="36"/>
      <c r="C282" s="37"/>
      <c r="D282" s="190" t="s">
        <v>197</v>
      </c>
      <c r="E282" s="37"/>
      <c r="F282" s="191" t="s">
        <v>1062</v>
      </c>
      <c r="G282" s="37"/>
      <c r="H282" s="37"/>
      <c r="I282" s="192"/>
      <c r="J282" s="37"/>
      <c r="K282" s="37"/>
      <c r="L282" s="40"/>
      <c r="M282" s="193"/>
      <c r="N282" s="194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197</v>
      </c>
      <c r="AU282" s="18" t="s">
        <v>86</v>
      </c>
    </row>
    <row r="283" spans="1:65" s="2" customFormat="1" ht="24.15" customHeight="1">
      <c r="A283" s="35"/>
      <c r="B283" s="36"/>
      <c r="C283" s="176" t="s">
        <v>486</v>
      </c>
      <c r="D283" s="176" t="s">
        <v>191</v>
      </c>
      <c r="E283" s="177" t="s">
        <v>1064</v>
      </c>
      <c r="F283" s="178" t="s">
        <v>1065</v>
      </c>
      <c r="G283" s="179" t="s">
        <v>210</v>
      </c>
      <c r="H283" s="180">
        <v>100</v>
      </c>
      <c r="I283" s="181"/>
      <c r="J283" s="182">
        <f>ROUND(I283*H283,2)</f>
        <v>0</v>
      </c>
      <c r="K283" s="183"/>
      <c r="L283" s="40"/>
      <c r="M283" s="184" t="s">
        <v>19</v>
      </c>
      <c r="N283" s="185" t="s">
        <v>47</v>
      </c>
      <c r="O283" s="65"/>
      <c r="P283" s="186">
        <f>O283*H283</f>
        <v>0</v>
      </c>
      <c r="Q283" s="186">
        <v>0</v>
      </c>
      <c r="R283" s="186">
        <f>Q283*H283</f>
        <v>0</v>
      </c>
      <c r="S283" s="186">
        <v>0</v>
      </c>
      <c r="T283" s="18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8" t="s">
        <v>195</v>
      </c>
      <c r="AT283" s="188" t="s">
        <v>191</v>
      </c>
      <c r="AU283" s="188" t="s">
        <v>86</v>
      </c>
      <c r="AY283" s="18" t="s">
        <v>189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18" t="s">
        <v>84</v>
      </c>
      <c r="BK283" s="189">
        <f>ROUND(I283*H283,2)</f>
        <v>0</v>
      </c>
      <c r="BL283" s="18" t="s">
        <v>195</v>
      </c>
      <c r="BM283" s="188" t="s">
        <v>1066</v>
      </c>
    </row>
    <row r="284" spans="1:65" s="2" customFormat="1" ht="28.8">
      <c r="A284" s="35"/>
      <c r="B284" s="36"/>
      <c r="C284" s="37"/>
      <c r="D284" s="190" t="s">
        <v>197</v>
      </c>
      <c r="E284" s="37"/>
      <c r="F284" s="191" t="s">
        <v>1067</v>
      </c>
      <c r="G284" s="37"/>
      <c r="H284" s="37"/>
      <c r="I284" s="192"/>
      <c r="J284" s="37"/>
      <c r="K284" s="37"/>
      <c r="L284" s="40"/>
      <c r="M284" s="193"/>
      <c r="N284" s="194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197</v>
      </c>
      <c r="AU284" s="18" t="s">
        <v>86</v>
      </c>
    </row>
    <row r="285" spans="1:65" s="2" customFormat="1" ht="10.199999999999999">
      <c r="A285" s="35"/>
      <c r="B285" s="36"/>
      <c r="C285" s="37"/>
      <c r="D285" s="195" t="s">
        <v>199</v>
      </c>
      <c r="E285" s="37"/>
      <c r="F285" s="196" t="s">
        <v>1068</v>
      </c>
      <c r="G285" s="37"/>
      <c r="H285" s="37"/>
      <c r="I285" s="192"/>
      <c r="J285" s="37"/>
      <c r="K285" s="37"/>
      <c r="L285" s="40"/>
      <c r="M285" s="193"/>
      <c r="N285" s="194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199</v>
      </c>
      <c r="AU285" s="18" t="s">
        <v>86</v>
      </c>
    </row>
    <row r="286" spans="1:65" s="13" customFormat="1" ht="10.199999999999999">
      <c r="B286" s="197"/>
      <c r="C286" s="198"/>
      <c r="D286" s="190" t="s">
        <v>201</v>
      </c>
      <c r="E286" s="199" t="s">
        <v>1069</v>
      </c>
      <c r="F286" s="200" t="s">
        <v>1070</v>
      </c>
      <c r="G286" s="198"/>
      <c r="H286" s="201">
        <v>100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201</v>
      </c>
      <c r="AU286" s="207" t="s">
        <v>86</v>
      </c>
      <c r="AV286" s="13" t="s">
        <v>86</v>
      </c>
      <c r="AW286" s="13" t="s">
        <v>37</v>
      </c>
      <c r="AX286" s="13" t="s">
        <v>84</v>
      </c>
      <c r="AY286" s="207" t="s">
        <v>189</v>
      </c>
    </row>
    <row r="287" spans="1:65" s="2" customFormat="1" ht="16.5" customHeight="1">
      <c r="A287" s="35"/>
      <c r="B287" s="36"/>
      <c r="C287" s="208" t="s">
        <v>493</v>
      </c>
      <c r="D287" s="208" t="s">
        <v>269</v>
      </c>
      <c r="E287" s="209" t="s">
        <v>1071</v>
      </c>
      <c r="F287" s="210" t="s">
        <v>1072</v>
      </c>
      <c r="G287" s="211" t="s">
        <v>383</v>
      </c>
      <c r="H287" s="212">
        <v>95</v>
      </c>
      <c r="I287" s="213"/>
      <c r="J287" s="214">
        <f>ROUND(I287*H287,2)</f>
        <v>0</v>
      </c>
      <c r="K287" s="215"/>
      <c r="L287" s="216"/>
      <c r="M287" s="217" t="s">
        <v>19</v>
      </c>
      <c r="N287" s="218" t="s">
        <v>47</v>
      </c>
      <c r="O287" s="65"/>
      <c r="P287" s="186">
        <f>O287*H287</f>
        <v>0</v>
      </c>
      <c r="Q287" s="186">
        <v>1E-3</v>
      </c>
      <c r="R287" s="186">
        <f>Q287*H287</f>
        <v>9.5000000000000001E-2</v>
      </c>
      <c r="S287" s="186">
        <v>0</v>
      </c>
      <c r="T287" s="18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8" t="s">
        <v>226</v>
      </c>
      <c r="AT287" s="188" t="s">
        <v>269</v>
      </c>
      <c r="AU287" s="188" t="s">
        <v>86</v>
      </c>
      <c r="AY287" s="18" t="s">
        <v>189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8" t="s">
        <v>84</v>
      </c>
      <c r="BK287" s="189">
        <f>ROUND(I287*H287,2)</f>
        <v>0</v>
      </c>
      <c r="BL287" s="18" t="s">
        <v>195</v>
      </c>
      <c r="BM287" s="188" t="s">
        <v>1073</v>
      </c>
    </row>
    <row r="288" spans="1:65" s="2" customFormat="1" ht="10.199999999999999">
      <c r="A288" s="35"/>
      <c r="B288" s="36"/>
      <c r="C288" s="37"/>
      <c r="D288" s="190" t="s">
        <v>197</v>
      </c>
      <c r="E288" s="37"/>
      <c r="F288" s="191" t="s">
        <v>1072</v>
      </c>
      <c r="G288" s="37"/>
      <c r="H288" s="37"/>
      <c r="I288" s="192"/>
      <c r="J288" s="37"/>
      <c r="K288" s="37"/>
      <c r="L288" s="40"/>
      <c r="M288" s="193"/>
      <c r="N288" s="194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197</v>
      </c>
      <c r="AU288" s="18" t="s">
        <v>86</v>
      </c>
    </row>
    <row r="289" spans="1:65" s="2" customFormat="1" ht="16.5" customHeight="1">
      <c r="A289" s="35"/>
      <c r="B289" s="36"/>
      <c r="C289" s="176" t="s">
        <v>497</v>
      </c>
      <c r="D289" s="176" t="s">
        <v>191</v>
      </c>
      <c r="E289" s="177" t="s">
        <v>1074</v>
      </c>
      <c r="F289" s="178" t="s">
        <v>1075</v>
      </c>
      <c r="G289" s="179" t="s">
        <v>194</v>
      </c>
      <c r="H289" s="180">
        <v>1</v>
      </c>
      <c r="I289" s="181"/>
      <c r="J289" s="182">
        <f>ROUND(I289*H289,2)</f>
        <v>0</v>
      </c>
      <c r="K289" s="183"/>
      <c r="L289" s="40"/>
      <c r="M289" s="184" t="s">
        <v>19</v>
      </c>
      <c r="N289" s="185" t="s">
        <v>47</v>
      </c>
      <c r="O289" s="65"/>
      <c r="P289" s="186">
        <f>O289*H289</f>
        <v>0</v>
      </c>
      <c r="Q289" s="186">
        <v>0</v>
      </c>
      <c r="R289" s="186">
        <f>Q289*H289</f>
        <v>0</v>
      </c>
      <c r="S289" s="186">
        <v>0</v>
      </c>
      <c r="T289" s="18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8" t="s">
        <v>294</v>
      </c>
      <c r="AT289" s="188" t="s">
        <v>191</v>
      </c>
      <c r="AU289" s="188" t="s">
        <v>86</v>
      </c>
      <c r="AY289" s="18" t="s">
        <v>189</v>
      </c>
      <c r="BE289" s="189">
        <f>IF(N289="základní",J289,0)</f>
        <v>0</v>
      </c>
      <c r="BF289" s="189">
        <f>IF(N289="snížená",J289,0)</f>
        <v>0</v>
      </c>
      <c r="BG289" s="189">
        <f>IF(N289="zákl. přenesená",J289,0)</f>
        <v>0</v>
      </c>
      <c r="BH289" s="189">
        <f>IF(N289="sníž. přenesená",J289,0)</f>
        <v>0</v>
      </c>
      <c r="BI289" s="189">
        <f>IF(N289="nulová",J289,0)</f>
        <v>0</v>
      </c>
      <c r="BJ289" s="18" t="s">
        <v>84</v>
      </c>
      <c r="BK289" s="189">
        <f>ROUND(I289*H289,2)</f>
        <v>0</v>
      </c>
      <c r="BL289" s="18" t="s">
        <v>294</v>
      </c>
      <c r="BM289" s="188" t="s">
        <v>1076</v>
      </c>
    </row>
    <row r="290" spans="1:65" s="2" customFormat="1" ht="10.199999999999999">
      <c r="A290" s="35"/>
      <c r="B290" s="36"/>
      <c r="C290" s="37"/>
      <c r="D290" s="190" t="s">
        <v>197</v>
      </c>
      <c r="E290" s="37"/>
      <c r="F290" s="191" t="s">
        <v>1077</v>
      </c>
      <c r="G290" s="37"/>
      <c r="H290" s="37"/>
      <c r="I290" s="192"/>
      <c r="J290" s="37"/>
      <c r="K290" s="37"/>
      <c r="L290" s="40"/>
      <c r="M290" s="193"/>
      <c r="N290" s="194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197</v>
      </c>
      <c r="AU290" s="18" t="s">
        <v>86</v>
      </c>
    </row>
    <row r="291" spans="1:65" s="2" customFormat="1" ht="10.199999999999999">
      <c r="A291" s="35"/>
      <c r="B291" s="36"/>
      <c r="C291" s="37"/>
      <c r="D291" s="195" t="s">
        <v>199</v>
      </c>
      <c r="E291" s="37"/>
      <c r="F291" s="196" t="s">
        <v>1078</v>
      </c>
      <c r="G291" s="37"/>
      <c r="H291" s="37"/>
      <c r="I291" s="192"/>
      <c r="J291" s="37"/>
      <c r="K291" s="37"/>
      <c r="L291" s="40"/>
      <c r="M291" s="193"/>
      <c r="N291" s="194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199</v>
      </c>
      <c r="AU291" s="18" t="s">
        <v>86</v>
      </c>
    </row>
    <row r="292" spans="1:65" s="13" customFormat="1" ht="10.199999999999999">
      <c r="B292" s="197"/>
      <c r="C292" s="198"/>
      <c r="D292" s="190" t="s">
        <v>201</v>
      </c>
      <c r="E292" s="199" t="s">
        <v>19</v>
      </c>
      <c r="F292" s="200" t="s">
        <v>84</v>
      </c>
      <c r="G292" s="198"/>
      <c r="H292" s="201">
        <v>1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201</v>
      </c>
      <c r="AU292" s="207" t="s">
        <v>86</v>
      </c>
      <c r="AV292" s="13" t="s">
        <v>86</v>
      </c>
      <c r="AW292" s="13" t="s">
        <v>37</v>
      </c>
      <c r="AX292" s="13" t="s">
        <v>84</v>
      </c>
      <c r="AY292" s="207" t="s">
        <v>189</v>
      </c>
    </row>
    <row r="293" spans="1:65" s="2" customFormat="1" ht="16.5" customHeight="1">
      <c r="A293" s="35"/>
      <c r="B293" s="36"/>
      <c r="C293" s="208" t="s">
        <v>502</v>
      </c>
      <c r="D293" s="208" t="s">
        <v>269</v>
      </c>
      <c r="E293" s="209" t="s">
        <v>1079</v>
      </c>
      <c r="F293" s="210" t="s">
        <v>1080</v>
      </c>
      <c r="G293" s="211" t="s">
        <v>194</v>
      </c>
      <c r="H293" s="212">
        <v>1</v>
      </c>
      <c r="I293" s="213"/>
      <c r="J293" s="214">
        <f>ROUND(I293*H293,2)</f>
        <v>0</v>
      </c>
      <c r="K293" s="215"/>
      <c r="L293" s="216"/>
      <c r="M293" s="217" t="s">
        <v>19</v>
      </c>
      <c r="N293" s="218" t="s">
        <v>47</v>
      </c>
      <c r="O293" s="65"/>
      <c r="P293" s="186">
        <f>O293*H293</f>
        <v>0</v>
      </c>
      <c r="Q293" s="186">
        <v>2.3000000000000001E-4</v>
      </c>
      <c r="R293" s="186">
        <f>Q293*H293</f>
        <v>2.3000000000000001E-4</v>
      </c>
      <c r="S293" s="186">
        <v>0</v>
      </c>
      <c r="T293" s="18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8" t="s">
        <v>400</v>
      </c>
      <c r="AT293" s="188" t="s">
        <v>269</v>
      </c>
      <c r="AU293" s="188" t="s">
        <v>86</v>
      </c>
      <c r="AY293" s="18" t="s">
        <v>189</v>
      </c>
      <c r="BE293" s="189">
        <f>IF(N293="základní",J293,0)</f>
        <v>0</v>
      </c>
      <c r="BF293" s="189">
        <f>IF(N293="snížená",J293,0)</f>
        <v>0</v>
      </c>
      <c r="BG293" s="189">
        <f>IF(N293="zákl. přenesená",J293,0)</f>
        <v>0</v>
      </c>
      <c r="BH293" s="189">
        <f>IF(N293="sníž. přenesená",J293,0)</f>
        <v>0</v>
      </c>
      <c r="BI293" s="189">
        <f>IF(N293="nulová",J293,0)</f>
        <v>0</v>
      </c>
      <c r="BJ293" s="18" t="s">
        <v>84</v>
      </c>
      <c r="BK293" s="189">
        <f>ROUND(I293*H293,2)</f>
        <v>0</v>
      </c>
      <c r="BL293" s="18" t="s">
        <v>294</v>
      </c>
      <c r="BM293" s="188" t="s">
        <v>1081</v>
      </c>
    </row>
    <row r="294" spans="1:65" s="2" customFormat="1" ht="10.199999999999999">
      <c r="A294" s="35"/>
      <c r="B294" s="36"/>
      <c r="C294" s="37"/>
      <c r="D294" s="190" t="s">
        <v>197</v>
      </c>
      <c r="E294" s="37"/>
      <c r="F294" s="191" t="s">
        <v>1080</v>
      </c>
      <c r="G294" s="37"/>
      <c r="H294" s="37"/>
      <c r="I294" s="192"/>
      <c r="J294" s="37"/>
      <c r="K294" s="37"/>
      <c r="L294" s="40"/>
      <c r="M294" s="193"/>
      <c r="N294" s="194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197</v>
      </c>
      <c r="AU294" s="18" t="s">
        <v>86</v>
      </c>
    </row>
    <row r="295" spans="1:65" s="2" customFormat="1" ht="16.5" customHeight="1">
      <c r="A295" s="35"/>
      <c r="B295" s="36"/>
      <c r="C295" s="176" t="s">
        <v>506</v>
      </c>
      <c r="D295" s="176" t="s">
        <v>191</v>
      </c>
      <c r="E295" s="177" t="s">
        <v>1082</v>
      </c>
      <c r="F295" s="178" t="s">
        <v>1083</v>
      </c>
      <c r="G295" s="179" t="s">
        <v>194</v>
      </c>
      <c r="H295" s="180">
        <v>2</v>
      </c>
      <c r="I295" s="181"/>
      <c r="J295" s="182">
        <f>ROUND(I295*H295,2)</f>
        <v>0</v>
      </c>
      <c r="K295" s="183"/>
      <c r="L295" s="40"/>
      <c r="M295" s="184" t="s">
        <v>19</v>
      </c>
      <c r="N295" s="185" t="s">
        <v>47</v>
      </c>
      <c r="O295" s="65"/>
      <c r="P295" s="186">
        <f>O295*H295</f>
        <v>0</v>
      </c>
      <c r="Q295" s="186">
        <v>0</v>
      </c>
      <c r="R295" s="186">
        <f>Q295*H295</f>
        <v>0</v>
      </c>
      <c r="S295" s="186">
        <v>0</v>
      </c>
      <c r="T295" s="18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8" t="s">
        <v>294</v>
      </c>
      <c r="AT295" s="188" t="s">
        <v>191</v>
      </c>
      <c r="AU295" s="188" t="s">
        <v>86</v>
      </c>
      <c r="AY295" s="18" t="s">
        <v>189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18" t="s">
        <v>84</v>
      </c>
      <c r="BK295" s="189">
        <f>ROUND(I295*H295,2)</f>
        <v>0</v>
      </c>
      <c r="BL295" s="18" t="s">
        <v>294</v>
      </c>
      <c r="BM295" s="188" t="s">
        <v>1084</v>
      </c>
    </row>
    <row r="296" spans="1:65" s="2" customFormat="1" ht="10.199999999999999">
      <c r="A296" s="35"/>
      <c r="B296" s="36"/>
      <c r="C296" s="37"/>
      <c r="D296" s="190" t="s">
        <v>197</v>
      </c>
      <c r="E296" s="37"/>
      <c r="F296" s="191" t="s">
        <v>1085</v>
      </c>
      <c r="G296" s="37"/>
      <c r="H296" s="37"/>
      <c r="I296" s="192"/>
      <c r="J296" s="37"/>
      <c r="K296" s="37"/>
      <c r="L296" s="40"/>
      <c r="M296" s="193"/>
      <c r="N296" s="194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197</v>
      </c>
      <c r="AU296" s="18" t="s">
        <v>86</v>
      </c>
    </row>
    <row r="297" spans="1:65" s="2" customFormat="1" ht="10.199999999999999">
      <c r="A297" s="35"/>
      <c r="B297" s="36"/>
      <c r="C297" s="37"/>
      <c r="D297" s="195" t="s">
        <v>199</v>
      </c>
      <c r="E297" s="37"/>
      <c r="F297" s="196" t="s">
        <v>1086</v>
      </c>
      <c r="G297" s="37"/>
      <c r="H297" s="37"/>
      <c r="I297" s="192"/>
      <c r="J297" s="37"/>
      <c r="K297" s="37"/>
      <c r="L297" s="40"/>
      <c r="M297" s="193"/>
      <c r="N297" s="194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199</v>
      </c>
      <c r="AU297" s="18" t="s">
        <v>86</v>
      </c>
    </row>
    <row r="298" spans="1:65" s="13" customFormat="1" ht="10.199999999999999">
      <c r="B298" s="197"/>
      <c r="C298" s="198"/>
      <c r="D298" s="190" t="s">
        <v>201</v>
      </c>
      <c r="E298" s="199" t="s">
        <v>19</v>
      </c>
      <c r="F298" s="200" t="s">
        <v>86</v>
      </c>
      <c r="G298" s="198"/>
      <c r="H298" s="201">
        <v>2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201</v>
      </c>
      <c r="AU298" s="207" t="s">
        <v>86</v>
      </c>
      <c r="AV298" s="13" t="s">
        <v>86</v>
      </c>
      <c r="AW298" s="13" t="s">
        <v>37</v>
      </c>
      <c r="AX298" s="13" t="s">
        <v>84</v>
      </c>
      <c r="AY298" s="207" t="s">
        <v>189</v>
      </c>
    </row>
    <row r="299" spans="1:65" s="2" customFormat="1" ht="24.15" customHeight="1">
      <c r="A299" s="35"/>
      <c r="B299" s="36"/>
      <c r="C299" s="208" t="s">
        <v>510</v>
      </c>
      <c r="D299" s="208" t="s">
        <v>269</v>
      </c>
      <c r="E299" s="209" t="s">
        <v>1087</v>
      </c>
      <c r="F299" s="210" t="s">
        <v>1088</v>
      </c>
      <c r="G299" s="211" t="s">
        <v>194</v>
      </c>
      <c r="H299" s="212">
        <v>2</v>
      </c>
      <c r="I299" s="213"/>
      <c r="J299" s="214">
        <f>ROUND(I299*H299,2)</f>
        <v>0</v>
      </c>
      <c r="K299" s="215"/>
      <c r="L299" s="216"/>
      <c r="M299" s="217" t="s">
        <v>19</v>
      </c>
      <c r="N299" s="218" t="s">
        <v>47</v>
      </c>
      <c r="O299" s="65"/>
      <c r="P299" s="186">
        <f>O299*H299</f>
        <v>0</v>
      </c>
      <c r="Q299" s="186">
        <v>2.5999999999999998E-4</v>
      </c>
      <c r="R299" s="186">
        <f>Q299*H299</f>
        <v>5.1999999999999995E-4</v>
      </c>
      <c r="S299" s="186">
        <v>0</v>
      </c>
      <c r="T299" s="18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8" t="s">
        <v>400</v>
      </c>
      <c r="AT299" s="188" t="s">
        <v>269</v>
      </c>
      <c r="AU299" s="188" t="s">
        <v>86</v>
      </c>
      <c r="AY299" s="18" t="s">
        <v>189</v>
      </c>
      <c r="BE299" s="189">
        <f>IF(N299="základní",J299,0)</f>
        <v>0</v>
      </c>
      <c r="BF299" s="189">
        <f>IF(N299="snížená",J299,0)</f>
        <v>0</v>
      </c>
      <c r="BG299" s="189">
        <f>IF(N299="zákl. přenesená",J299,0)</f>
        <v>0</v>
      </c>
      <c r="BH299" s="189">
        <f>IF(N299="sníž. přenesená",J299,0)</f>
        <v>0</v>
      </c>
      <c r="BI299" s="189">
        <f>IF(N299="nulová",J299,0)</f>
        <v>0</v>
      </c>
      <c r="BJ299" s="18" t="s">
        <v>84</v>
      </c>
      <c r="BK299" s="189">
        <f>ROUND(I299*H299,2)</f>
        <v>0</v>
      </c>
      <c r="BL299" s="18" t="s">
        <v>294</v>
      </c>
      <c r="BM299" s="188" t="s">
        <v>1089</v>
      </c>
    </row>
    <row r="300" spans="1:65" s="2" customFormat="1" ht="10.199999999999999">
      <c r="A300" s="35"/>
      <c r="B300" s="36"/>
      <c r="C300" s="37"/>
      <c r="D300" s="190" t="s">
        <v>197</v>
      </c>
      <c r="E300" s="37"/>
      <c r="F300" s="191" t="s">
        <v>1088</v>
      </c>
      <c r="G300" s="37"/>
      <c r="H300" s="37"/>
      <c r="I300" s="192"/>
      <c r="J300" s="37"/>
      <c r="K300" s="37"/>
      <c r="L300" s="40"/>
      <c r="M300" s="193"/>
      <c r="N300" s="194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197</v>
      </c>
      <c r="AU300" s="18" t="s">
        <v>86</v>
      </c>
    </row>
    <row r="301" spans="1:65" s="2" customFormat="1" ht="24.15" customHeight="1">
      <c r="A301" s="35"/>
      <c r="B301" s="36"/>
      <c r="C301" s="176" t="s">
        <v>514</v>
      </c>
      <c r="D301" s="176" t="s">
        <v>191</v>
      </c>
      <c r="E301" s="177" t="s">
        <v>1090</v>
      </c>
      <c r="F301" s="178" t="s">
        <v>1091</v>
      </c>
      <c r="G301" s="179" t="s">
        <v>194</v>
      </c>
      <c r="H301" s="180">
        <v>1</v>
      </c>
      <c r="I301" s="181"/>
      <c r="J301" s="182">
        <f>ROUND(I301*H301,2)</f>
        <v>0</v>
      </c>
      <c r="K301" s="183"/>
      <c r="L301" s="40"/>
      <c r="M301" s="184" t="s">
        <v>19</v>
      </c>
      <c r="N301" s="185" t="s">
        <v>47</v>
      </c>
      <c r="O301" s="65"/>
      <c r="P301" s="186">
        <f>O301*H301</f>
        <v>0</v>
      </c>
      <c r="Q301" s="186">
        <v>0</v>
      </c>
      <c r="R301" s="186">
        <f>Q301*H301</f>
        <v>0</v>
      </c>
      <c r="S301" s="186">
        <v>0</v>
      </c>
      <c r="T301" s="18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8" t="s">
        <v>294</v>
      </c>
      <c r="AT301" s="188" t="s">
        <v>191</v>
      </c>
      <c r="AU301" s="188" t="s">
        <v>86</v>
      </c>
      <c r="AY301" s="18" t="s">
        <v>189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8" t="s">
        <v>84</v>
      </c>
      <c r="BK301" s="189">
        <f>ROUND(I301*H301,2)</f>
        <v>0</v>
      </c>
      <c r="BL301" s="18" t="s">
        <v>294</v>
      </c>
      <c r="BM301" s="188" t="s">
        <v>1092</v>
      </c>
    </row>
    <row r="302" spans="1:65" s="2" customFormat="1" ht="28.8">
      <c r="A302" s="35"/>
      <c r="B302" s="36"/>
      <c r="C302" s="37"/>
      <c r="D302" s="190" t="s">
        <v>197</v>
      </c>
      <c r="E302" s="37"/>
      <c r="F302" s="191" t="s">
        <v>1093</v>
      </c>
      <c r="G302" s="37"/>
      <c r="H302" s="37"/>
      <c r="I302" s="192"/>
      <c r="J302" s="37"/>
      <c r="K302" s="37"/>
      <c r="L302" s="40"/>
      <c r="M302" s="193"/>
      <c r="N302" s="194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197</v>
      </c>
      <c r="AU302" s="18" t="s">
        <v>86</v>
      </c>
    </row>
    <row r="303" spans="1:65" s="2" customFormat="1" ht="10.199999999999999">
      <c r="A303" s="35"/>
      <c r="B303" s="36"/>
      <c r="C303" s="37"/>
      <c r="D303" s="195" t="s">
        <v>199</v>
      </c>
      <c r="E303" s="37"/>
      <c r="F303" s="196" t="s">
        <v>1094</v>
      </c>
      <c r="G303" s="37"/>
      <c r="H303" s="37"/>
      <c r="I303" s="192"/>
      <c r="J303" s="37"/>
      <c r="K303" s="37"/>
      <c r="L303" s="40"/>
      <c r="M303" s="193"/>
      <c r="N303" s="194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199</v>
      </c>
      <c r="AU303" s="18" t="s">
        <v>86</v>
      </c>
    </row>
    <row r="304" spans="1:65" s="13" customFormat="1" ht="10.199999999999999">
      <c r="B304" s="197"/>
      <c r="C304" s="198"/>
      <c r="D304" s="190" t="s">
        <v>201</v>
      </c>
      <c r="E304" s="199" t="s">
        <v>19</v>
      </c>
      <c r="F304" s="200" t="s">
        <v>84</v>
      </c>
      <c r="G304" s="198"/>
      <c r="H304" s="201">
        <v>1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201</v>
      </c>
      <c r="AU304" s="207" t="s">
        <v>86</v>
      </c>
      <c r="AV304" s="13" t="s">
        <v>86</v>
      </c>
      <c r="AW304" s="13" t="s">
        <v>37</v>
      </c>
      <c r="AX304" s="13" t="s">
        <v>84</v>
      </c>
      <c r="AY304" s="207" t="s">
        <v>189</v>
      </c>
    </row>
    <row r="305" spans="1:65" s="2" customFormat="1" ht="16.5" customHeight="1">
      <c r="A305" s="35"/>
      <c r="B305" s="36"/>
      <c r="C305" s="176" t="s">
        <v>520</v>
      </c>
      <c r="D305" s="176" t="s">
        <v>191</v>
      </c>
      <c r="E305" s="177" t="s">
        <v>1095</v>
      </c>
      <c r="F305" s="178" t="s">
        <v>1096</v>
      </c>
      <c r="G305" s="179" t="s">
        <v>194</v>
      </c>
      <c r="H305" s="180">
        <v>2</v>
      </c>
      <c r="I305" s="181"/>
      <c r="J305" s="182">
        <f>ROUND(I305*H305,2)</f>
        <v>0</v>
      </c>
      <c r="K305" s="183"/>
      <c r="L305" s="40"/>
      <c r="M305" s="184" t="s">
        <v>19</v>
      </c>
      <c r="N305" s="185" t="s">
        <v>47</v>
      </c>
      <c r="O305" s="65"/>
      <c r="P305" s="186">
        <f>O305*H305</f>
        <v>0</v>
      </c>
      <c r="Q305" s="186">
        <v>0</v>
      </c>
      <c r="R305" s="186">
        <f>Q305*H305</f>
        <v>0</v>
      </c>
      <c r="S305" s="186">
        <v>0</v>
      </c>
      <c r="T305" s="18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8" t="s">
        <v>294</v>
      </c>
      <c r="AT305" s="188" t="s">
        <v>191</v>
      </c>
      <c r="AU305" s="188" t="s">
        <v>86</v>
      </c>
      <c r="AY305" s="18" t="s">
        <v>189</v>
      </c>
      <c r="BE305" s="189">
        <f>IF(N305="základní",J305,0)</f>
        <v>0</v>
      </c>
      <c r="BF305" s="189">
        <f>IF(N305="snížená",J305,0)</f>
        <v>0</v>
      </c>
      <c r="BG305" s="189">
        <f>IF(N305="zákl. přenesená",J305,0)</f>
        <v>0</v>
      </c>
      <c r="BH305" s="189">
        <f>IF(N305="sníž. přenesená",J305,0)</f>
        <v>0</v>
      </c>
      <c r="BI305" s="189">
        <f>IF(N305="nulová",J305,0)</f>
        <v>0</v>
      </c>
      <c r="BJ305" s="18" t="s">
        <v>84</v>
      </c>
      <c r="BK305" s="189">
        <f>ROUND(I305*H305,2)</f>
        <v>0</v>
      </c>
      <c r="BL305" s="18" t="s">
        <v>294</v>
      </c>
      <c r="BM305" s="188" t="s">
        <v>1097</v>
      </c>
    </row>
    <row r="306" spans="1:65" s="2" customFormat="1" ht="10.199999999999999">
      <c r="A306" s="35"/>
      <c r="B306" s="36"/>
      <c r="C306" s="37"/>
      <c r="D306" s="190" t="s">
        <v>197</v>
      </c>
      <c r="E306" s="37"/>
      <c r="F306" s="191" t="s">
        <v>1098</v>
      </c>
      <c r="G306" s="37"/>
      <c r="H306" s="37"/>
      <c r="I306" s="192"/>
      <c r="J306" s="37"/>
      <c r="K306" s="37"/>
      <c r="L306" s="40"/>
      <c r="M306" s="193"/>
      <c r="N306" s="194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197</v>
      </c>
      <c r="AU306" s="18" t="s">
        <v>86</v>
      </c>
    </row>
    <row r="307" spans="1:65" s="2" customFormat="1" ht="10.199999999999999">
      <c r="A307" s="35"/>
      <c r="B307" s="36"/>
      <c r="C307" s="37"/>
      <c r="D307" s="195" t="s">
        <v>199</v>
      </c>
      <c r="E307" s="37"/>
      <c r="F307" s="196" t="s">
        <v>1099</v>
      </c>
      <c r="G307" s="37"/>
      <c r="H307" s="37"/>
      <c r="I307" s="192"/>
      <c r="J307" s="37"/>
      <c r="K307" s="37"/>
      <c r="L307" s="40"/>
      <c r="M307" s="193"/>
      <c r="N307" s="194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199</v>
      </c>
      <c r="AU307" s="18" t="s">
        <v>86</v>
      </c>
    </row>
    <row r="308" spans="1:65" s="13" customFormat="1" ht="10.199999999999999">
      <c r="B308" s="197"/>
      <c r="C308" s="198"/>
      <c r="D308" s="190" t="s">
        <v>201</v>
      </c>
      <c r="E308" s="199" t="s">
        <v>19</v>
      </c>
      <c r="F308" s="200" t="s">
        <v>86</v>
      </c>
      <c r="G308" s="198"/>
      <c r="H308" s="201">
        <v>2</v>
      </c>
      <c r="I308" s="202"/>
      <c r="J308" s="198"/>
      <c r="K308" s="198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201</v>
      </c>
      <c r="AU308" s="207" t="s">
        <v>86</v>
      </c>
      <c r="AV308" s="13" t="s">
        <v>86</v>
      </c>
      <c r="AW308" s="13" t="s">
        <v>37</v>
      </c>
      <c r="AX308" s="13" t="s">
        <v>84</v>
      </c>
      <c r="AY308" s="207" t="s">
        <v>189</v>
      </c>
    </row>
    <row r="309" spans="1:65" s="2" customFormat="1" ht="24.15" customHeight="1">
      <c r="A309" s="35"/>
      <c r="B309" s="36"/>
      <c r="C309" s="176" t="s">
        <v>524</v>
      </c>
      <c r="D309" s="176" t="s">
        <v>191</v>
      </c>
      <c r="E309" s="177" t="s">
        <v>1100</v>
      </c>
      <c r="F309" s="178" t="s">
        <v>1101</v>
      </c>
      <c r="G309" s="179" t="s">
        <v>336</v>
      </c>
      <c r="H309" s="180">
        <v>1.073</v>
      </c>
      <c r="I309" s="181"/>
      <c r="J309" s="182">
        <f>ROUND(I309*H309,2)</f>
        <v>0</v>
      </c>
      <c r="K309" s="183"/>
      <c r="L309" s="40"/>
      <c r="M309" s="184" t="s">
        <v>19</v>
      </c>
      <c r="N309" s="185" t="s">
        <v>47</v>
      </c>
      <c r="O309" s="65"/>
      <c r="P309" s="186">
        <f>O309*H309</f>
        <v>0</v>
      </c>
      <c r="Q309" s="186">
        <v>0</v>
      </c>
      <c r="R309" s="186">
        <f>Q309*H309</f>
        <v>0</v>
      </c>
      <c r="S309" s="186">
        <v>0</v>
      </c>
      <c r="T309" s="18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8" t="s">
        <v>294</v>
      </c>
      <c r="AT309" s="188" t="s">
        <v>191</v>
      </c>
      <c r="AU309" s="188" t="s">
        <v>86</v>
      </c>
      <c r="AY309" s="18" t="s">
        <v>189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8" t="s">
        <v>84</v>
      </c>
      <c r="BK309" s="189">
        <f>ROUND(I309*H309,2)</f>
        <v>0</v>
      </c>
      <c r="BL309" s="18" t="s">
        <v>294</v>
      </c>
      <c r="BM309" s="188" t="s">
        <v>1102</v>
      </c>
    </row>
    <row r="310" spans="1:65" s="2" customFormat="1" ht="28.8">
      <c r="A310" s="35"/>
      <c r="B310" s="36"/>
      <c r="C310" s="37"/>
      <c r="D310" s="190" t="s">
        <v>197</v>
      </c>
      <c r="E310" s="37"/>
      <c r="F310" s="191" t="s">
        <v>1103</v>
      </c>
      <c r="G310" s="37"/>
      <c r="H310" s="37"/>
      <c r="I310" s="192"/>
      <c r="J310" s="37"/>
      <c r="K310" s="37"/>
      <c r="L310" s="40"/>
      <c r="M310" s="193"/>
      <c r="N310" s="194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197</v>
      </c>
      <c r="AU310" s="18" t="s">
        <v>86</v>
      </c>
    </row>
    <row r="311" spans="1:65" s="2" customFormat="1" ht="10.199999999999999">
      <c r="A311" s="35"/>
      <c r="B311" s="36"/>
      <c r="C311" s="37"/>
      <c r="D311" s="195" t="s">
        <v>199</v>
      </c>
      <c r="E311" s="37"/>
      <c r="F311" s="196" t="s">
        <v>1104</v>
      </c>
      <c r="G311" s="37"/>
      <c r="H311" s="37"/>
      <c r="I311" s="192"/>
      <c r="J311" s="37"/>
      <c r="K311" s="37"/>
      <c r="L311" s="40"/>
      <c r="M311" s="193"/>
      <c r="N311" s="194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199</v>
      </c>
      <c r="AU311" s="18" t="s">
        <v>86</v>
      </c>
    </row>
    <row r="312" spans="1:65" s="2" customFormat="1" ht="24.15" customHeight="1">
      <c r="A312" s="35"/>
      <c r="B312" s="36"/>
      <c r="C312" s="176" t="s">
        <v>529</v>
      </c>
      <c r="D312" s="176" t="s">
        <v>191</v>
      </c>
      <c r="E312" s="177" t="s">
        <v>1105</v>
      </c>
      <c r="F312" s="178" t="s">
        <v>1106</v>
      </c>
      <c r="G312" s="179" t="s">
        <v>336</v>
      </c>
      <c r="H312" s="180">
        <v>1.073</v>
      </c>
      <c r="I312" s="181"/>
      <c r="J312" s="182">
        <f>ROUND(I312*H312,2)</f>
        <v>0</v>
      </c>
      <c r="K312" s="183"/>
      <c r="L312" s="40"/>
      <c r="M312" s="184" t="s">
        <v>19</v>
      </c>
      <c r="N312" s="185" t="s">
        <v>47</v>
      </c>
      <c r="O312" s="65"/>
      <c r="P312" s="186">
        <f>O312*H312</f>
        <v>0</v>
      </c>
      <c r="Q312" s="186">
        <v>0</v>
      </c>
      <c r="R312" s="186">
        <f>Q312*H312</f>
        <v>0</v>
      </c>
      <c r="S312" s="186">
        <v>0</v>
      </c>
      <c r="T312" s="18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8" t="s">
        <v>294</v>
      </c>
      <c r="AT312" s="188" t="s">
        <v>191</v>
      </c>
      <c r="AU312" s="188" t="s">
        <v>86</v>
      </c>
      <c r="AY312" s="18" t="s">
        <v>189</v>
      </c>
      <c r="BE312" s="189">
        <f>IF(N312="základní",J312,0)</f>
        <v>0</v>
      </c>
      <c r="BF312" s="189">
        <f>IF(N312="snížená",J312,0)</f>
        <v>0</v>
      </c>
      <c r="BG312" s="189">
        <f>IF(N312="zákl. přenesená",J312,0)</f>
        <v>0</v>
      </c>
      <c r="BH312" s="189">
        <f>IF(N312="sníž. přenesená",J312,0)</f>
        <v>0</v>
      </c>
      <c r="BI312" s="189">
        <f>IF(N312="nulová",J312,0)</f>
        <v>0</v>
      </c>
      <c r="BJ312" s="18" t="s">
        <v>84</v>
      </c>
      <c r="BK312" s="189">
        <f>ROUND(I312*H312,2)</f>
        <v>0</v>
      </c>
      <c r="BL312" s="18" t="s">
        <v>294</v>
      </c>
      <c r="BM312" s="188" t="s">
        <v>1107</v>
      </c>
    </row>
    <row r="313" spans="1:65" s="2" customFormat="1" ht="28.8">
      <c r="A313" s="35"/>
      <c r="B313" s="36"/>
      <c r="C313" s="37"/>
      <c r="D313" s="190" t="s">
        <v>197</v>
      </c>
      <c r="E313" s="37"/>
      <c r="F313" s="191" t="s">
        <v>1108</v>
      </c>
      <c r="G313" s="37"/>
      <c r="H313" s="37"/>
      <c r="I313" s="192"/>
      <c r="J313" s="37"/>
      <c r="K313" s="37"/>
      <c r="L313" s="40"/>
      <c r="M313" s="193"/>
      <c r="N313" s="194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197</v>
      </c>
      <c r="AU313" s="18" t="s">
        <v>86</v>
      </c>
    </row>
    <row r="314" spans="1:65" s="2" customFormat="1" ht="10.199999999999999">
      <c r="A314" s="35"/>
      <c r="B314" s="36"/>
      <c r="C314" s="37"/>
      <c r="D314" s="195" t="s">
        <v>199</v>
      </c>
      <c r="E314" s="37"/>
      <c r="F314" s="196" t="s">
        <v>1109</v>
      </c>
      <c r="G314" s="37"/>
      <c r="H314" s="37"/>
      <c r="I314" s="192"/>
      <c r="J314" s="37"/>
      <c r="K314" s="37"/>
      <c r="L314" s="40"/>
      <c r="M314" s="193"/>
      <c r="N314" s="194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199</v>
      </c>
      <c r="AU314" s="18" t="s">
        <v>86</v>
      </c>
    </row>
    <row r="315" spans="1:65" s="12" customFormat="1" ht="22.8" customHeight="1">
      <c r="B315" s="160"/>
      <c r="C315" s="161"/>
      <c r="D315" s="162" t="s">
        <v>75</v>
      </c>
      <c r="E315" s="174" t="s">
        <v>1110</v>
      </c>
      <c r="F315" s="174" t="s">
        <v>1111</v>
      </c>
      <c r="G315" s="161"/>
      <c r="H315" s="161"/>
      <c r="I315" s="164"/>
      <c r="J315" s="175">
        <f>BK315</f>
        <v>0</v>
      </c>
      <c r="K315" s="161"/>
      <c r="L315" s="166"/>
      <c r="M315" s="167"/>
      <c r="N315" s="168"/>
      <c r="O315" s="168"/>
      <c r="P315" s="169">
        <f>SUM(P316:P395)</f>
        <v>0</v>
      </c>
      <c r="Q315" s="168"/>
      <c r="R315" s="169">
        <f>SUM(R316:R395)</f>
        <v>2.0059999999999998E-2</v>
      </c>
      <c r="S315" s="168"/>
      <c r="T315" s="170">
        <f>SUM(T316:T395)</f>
        <v>0</v>
      </c>
      <c r="AR315" s="171" t="s">
        <v>86</v>
      </c>
      <c r="AT315" s="172" t="s">
        <v>75</v>
      </c>
      <c r="AU315" s="172" t="s">
        <v>84</v>
      </c>
      <c r="AY315" s="171" t="s">
        <v>189</v>
      </c>
      <c r="BK315" s="173">
        <f>SUM(BK316:BK395)</f>
        <v>0</v>
      </c>
    </row>
    <row r="316" spans="1:65" s="2" customFormat="1" ht="21.75" customHeight="1">
      <c r="A316" s="35"/>
      <c r="B316" s="36"/>
      <c r="C316" s="176" t="s">
        <v>533</v>
      </c>
      <c r="D316" s="176" t="s">
        <v>191</v>
      </c>
      <c r="E316" s="177" t="s">
        <v>1112</v>
      </c>
      <c r="F316" s="178" t="s">
        <v>1113</v>
      </c>
      <c r="G316" s="179" t="s">
        <v>194</v>
      </c>
      <c r="H316" s="180">
        <v>14</v>
      </c>
      <c r="I316" s="181"/>
      <c r="J316" s="182">
        <f>ROUND(I316*H316,2)</f>
        <v>0</v>
      </c>
      <c r="K316" s="183"/>
      <c r="L316" s="40"/>
      <c r="M316" s="184" t="s">
        <v>19</v>
      </c>
      <c r="N316" s="185" t="s">
        <v>47</v>
      </c>
      <c r="O316" s="65"/>
      <c r="P316" s="186">
        <f>O316*H316</f>
        <v>0</v>
      </c>
      <c r="Q316" s="186">
        <v>0</v>
      </c>
      <c r="R316" s="186">
        <f>Q316*H316</f>
        <v>0</v>
      </c>
      <c r="S316" s="186">
        <v>0</v>
      </c>
      <c r="T316" s="18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8" t="s">
        <v>294</v>
      </c>
      <c r="AT316" s="188" t="s">
        <v>191</v>
      </c>
      <c r="AU316" s="188" t="s">
        <v>86</v>
      </c>
      <c r="AY316" s="18" t="s">
        <v>189</v>
      </c>
      <c r="BE316" s="189">
        <f>IF(N316="základní",J316,0)</f>
        <v>0</v>
      </c>
      <c r="BF316" s="189">
        <f>IF(N316="snížená",J316,0)</f>
        <v>0</v>
      </c>
      <c r="BG316" s="189">
        <f>IF(N316="zákl. přenesená",J316,0)</f>
        <v>0</v>
      </c>
      <c r="BH316" s="189">
        <f>IF(N316="sníž. přenesená",J316,0)</f>
        <v>0</v>
      </c>
      <c r="BI316" s="189">
        <f>IF(N316="nulová",J316,0)</f>
        <v>0</v>
      </c>
      <c r="BJ316" s="18" t="s">
        <v>84</v>
      </c>
      <c r="BK316" s="189">
        <f>ROUND(I316*H316,2)</f>
        <v>0</v>
      </c>
      <c r="BL316" s="18" t="s">
        <v>294</v>
      </c>
      <c r="BM316" s="188" t="s">
        <v>1114</v>
      </c>
    </row>
    <row r="317" spans="1:65" s="2" customFormat="1" ht="10.199999999999999">
      <c r="A317" s="35"/>
      <c r="B317" s="36"/>
      <c r="C317" s="37"/>
      <c r="D317" s="190" t="s">
        <v>197</v>
      </c>
      <c r="E317" s="37"/>
      <c r="F317" s="191" t="s">
        <v>1113</v>
      </c>
      <c r="G317" s="37"/>
      <c r="H317" s="37"/>
      <c r="I317" s="192"/>
      <c r="J317" s="37"/>
      <c r="K317" s="37"/>
      <c r="L317" s="40"/>
      <c r="M317" s="193"/>
      <c r="N317" s="194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197</v>
      </c>
      <c r="AU317" s="18" t="s">
        <v>86</v>
      </c>
    </row>
    <row r="318" spans="1:65" s="2" customFormat="1" ht="10.199999999999999">
      <c r="A318" s="35"/>
      <c r="B318" s="36"/>
      <c r="C318" s="37"/>
      <c r="D318" s="195" t="s">
        <v>199</v>
      </c>
      <c r="E318" s="37"/>
      <c r="F318" s="196" t="s">
        <v>1115</v>
      </c>
      <c r="G318" s="37"/>
      <c r="H318" s="37"/>
      <c r="I318" s="192"/>
      <c r="J318" s="37"/>
      <c r="K318" s="37"/>
      <c r="L318" s="40"/>
      <c r="M318" s="193"/>
      <c r="N318" s="194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199</v>
      </c>
      <c r="AU318" s="18" t="s">
        <v>86</v>
      </c>
    </row>
    <row r="319" spans="1:65" s="13" customFormat="1" ht="10.199999999999999">
      <c r="B319" s="197"/>
      <c r="C319" s="198"/>
      <c r="D319" s="190" t="s">
        <v>201</v>
      </c>
      <c r="E319" s="199" t="s">
        <v>19</v>
      </c>
      <c r="F319" s="200" t="s">
        <v>1116</v>
      </c>
      <c r="G319" s="198"/>
      <c r="H319" s="201">
        <v>14</v>
      </c>
      <c r="I319" s="202"/>
      <c r="J319" s="198"/>
      <c r="K319" s="198"/>
      <c r="L319" s="203"/>
      <c r="M319" s="204"/>
      <c r="N319" s="205"/>
      <c r="O319" s="205"/>
      <c r="P319" s="205"/>
      <c r="Q319" s="205"/>
      <c r="R319" s="205"/>
      <c r="S319" s="205"/>
      <c r="T319" s="206"/>
      <c r="AT319" s="207" t="s">
        <v>201</v>
      </c>
      <c r="AU319" s="207" t="s">
        <v>86</v>
      </c>
      <c r="AV319" s="13" t="s">
        <v>86</v>
      </c>
      <c r="AW319" s="13" t="s">
        <v>37</v>
      </c>
      <c r="AX319" s="13" t="s">
        <v>84</v>
      </c>
      <c r="AY319" s="207" t="s">
        <v>189</v>
      </c>
    </row>
    <row r="320" spans="1:65" s="2" customFormat="1" ht="24.15" customHeight="1">
      <c r="A320" s="35"/>
      <c r="B320" s="36"/>
      <c r="C320" s="208" t="s">
        <v>539</v>
      </c>
      <c r="D320" s="208" t="s">
        <v>269</v>
      </c>
      <c r="E320" s="209" t="s">
        <v>1117</v>
      </c>
      <c r="F320" s="210" t="s">
        <v>1118</v>
      </c>
      <c r="G320" s="211" t="s">
        <v>194</v>
      </c>
      <c r="H320" s="212">
        <v>1</v>
      </c>
      <c r="I320" s="213"/>
      <c r="J320" s="214">
        <f>ROUND(I320*H320,2)</f>
        <v>0</v>
      </c>
      <c r="K320" s="215"/>
      <c r="L320" s="216"/>
      <c r="M320" s="217" t="s">
        <v>19</v>
      </c>
      <c r="N320" s="218" t="s">
        <v>47</v>
      </c>
      <c r="O320" s="65"/>
      <c r="P320" s="186">
        <f>O320*H320</f>
        <v>0</v>
      </c>
      <c r="Q320" s="186">
        <v>1.2E-4</v>
      </c>
      <c r="R320" s="186">
        <f>Q320*H320</f>
        <v>1.2E-4</v>
      </c>
      <c r="S320" s="186">
        <v>0</v>
      </c>
      <c r="T320" s="18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8" t="s">
        <v>400</v>
      </c>
      <c r="AT320" s="188" t="s">
        <v>269</v>
      </c>
      <c r="AU320" s="188" t="s">
        <v>86</v>
      </c>
      <c r="AY320" s="18" t="s">
        <v>189</v>
      </c>
      <c r="BE320" s="189">
        <f>IF(N320="základní",J320,0)</f>
        <v>0</v>
      </c>
      <c r="BF320" s="189">
        <f>IF(N320="snížená",J320,0)</f>
        <v>0</v>
      </c>
      <c r="BG320" s="189">
        <f>IF(N320="zákl. přenesená",J320,0)</f>
        <v>0</v>
      </c>
      <c r="BH320" s="189">
        <f>IF(N320="sníž. přenesená",J320,0)</f>
        <v>0</v>
      </c>
      <c r="BI320" s="189">
        <f>IF(N320="nulová",J320,0)</f>
        <v>0</v>
      </c>
      <c r="BJ320" s="18" t="s">
        <v>84</v>
      </c>
      <c r="BK320" s="189">
        <f>ROUND(I320*H320,2)</f>
        <v>0</v>
      </c>
      <c r="BL320" s="18" t="s">
        <v>294</v>
      </c>
      <c r="BM320" s="188" t="s">
        <v>1119</v>
      </c>
    </row>
    <row r="321" spans="1:65" s="2" customFormat="1" ht="10.199999999999999">
      <c r="A321" s="35"/>
      <c r="B321" s="36"/>
      <c r="C321" s="37"/>
      <c r="D321" s="190" t="s">
        <v>197</v>
      </c>
      <c r="E321" s="37"/>
      <c r="F321" s="191" t="s">
        <v>1118</v>
      </c>
      <c r="G321" s="37"/>
      <c r="H321" s="37"/>
      <c r="I321" s="192"/>
      <c r="J321" s="37"/>
      <c r="K321" s="37"/>
      <c r="L321" s="40"/>
      <c r="M321" s="193"/>
      <c r="N321" s="194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197</v>
      </c>
      <c r="AU321" s="18" t="s">
        <v>86</v>
      </c>
    </row>
    <row r="322" spans="1:65" s="2" customFormat="1" ht="24.15" customHeight="1">
      <c r="A322" s="35"/>
      <c r="B322" s="36"/>
      <c r="C322" s="176" t="s">
        <v>543</v>
      </c>
      <c r="D322" s="176" t="s">
        <v>191</v>
      </c>
      <c r="E322" s="177" t="s">
        <v>1120</v>
      </c>
      <c r="F322" s="178" t="s">
        <v>1121</v>
      </c>
      <c r="G322" s="179" t="s">
        <v>194</v>
      </c>
      <c r="H322" s="180">
        <v>1</v>
      </c>
      <c r="I322" s="181"/>
      <c r="J322" s="182">
        <f>ROUND(I322*H322,2)</f>
        <v>0</v>
      </c>
      <c r="K322" s="183"/>
      <c r="L322" s="40"/>
      <c r="M322" s="184" t="s">
        <v>19</v>
      </c>
      <c r="N322" s="185" t="s">
        <v>47</v>
      </c>
      <c r="O322" s="65"/>
      <c r="P322" s="186">
        <f>O322*H322</f>
        <v>0</v>
      </c>
      <c r="Q322" s="186">
        <v>0</v>
      </c>
      <c r="R322" s="186">
        <f>Q322*H322</f>
        <v>0</v>
      </c>
      <c r="S322" s="186">
        <v>0</v>
      </c>
      <c r="T322" s="18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8" t="s">
        <v>294</v>
      </c>
      <c r="AT322" s="188" t="s">
        <v>191</v>
      </c>
      <c r="AU322" s="188" t="s">
        <v>86</v>
      </c>
      <c r="AY322" s="18" t="s">
        <v>189</v>
      </c>
      <c r="BE322" s="189">
        <f>IF(N322="základní",J322,0)</f>
        <v>0</v>
      </c>
      <c r="BF322" s="189">
        <f>IF(N322="snížená",J322,0)</f>
        <v>0</v>
      </c>
      <c r="BG322" s="189">
        <f>IF(N322="zákl. přenesená",J322,0)</f>
        <v>0</v>
      </c>
      <c r="BH322" s="189">
        <f>IF(N322="sníž. přenesená",J322,0)</f>
        <v>0</v>
      </c>
      <c r="BI322" s="189">
        <f>IF(N322="nulová",J322,0)</f>
        <v>0</v>
      </c>
      <c r="BJ322" s="18" t="s">
        <v>84</v>
      </c>
      <c r="BK322" s="189">
        <f>ROUND(I322*H322,2)</f>
        <v>0</v>
      </c>
      <c r="BL322" s="18" t="s">
        <v>294</v>
      </c>
      <c r="BM322" s="188" t="s">
        <v>1122</v>
      </c>
    </row>
    <row r="323" spans="1:65" s="2" customFormat="1" ht="19.2">
      <c r="A323" s="35"/>
      <c r="B323" s="36"/>
      <c r="C323" s="37"/>
      <c r="D323" s="190" t="s">
        <v>197</v>
      </c>
      <c r="E323" s="37"/>
      <c r="F323" s="191" t="s">
        <v>1121</v>
      </c>
      <c r="G323" s="37"/>
      <c r="H323" s="37"/>
      <c r="I323" s="192"/>
      <c r="J323" s="37"/>
      <c r="K323" s="37"/>
      <c r="L323" s="40"/>
      <c r="M323" s="193"/>
      <c r="N323" s="194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197</v>
      </c>
      <c r="AU323" s="18" t="s">
        <v>86</v>
      </c>
    </row>
    <row r="324" spans="1:65" s="13" customFormat="1" ht="10.199999999999999">
      <c r="B324" s="197"/>
      <c r="C324" s="198"/>
      <c r="D324" s="190" t="s">
        <v>201</v>
      </c>
      <c r="E324" s="199" t="s">
        <v>19</v>
      </c>
      <c r="F324" s="200" t="s">
        <v>84</v>
      </c>
      <c r="G324" s="198"/>
      <c r="H324" s="201">
        <v>1</v>
      </c>
      <c r="I324" s="202"/>
      <c r="J324" s="198"/>
      <c r="K324" s="198"/>
      <c r="L324" s="203"/>
      <c r="M324" s="204"/>
      <c r="N324" s="205"/>
      <c r="O324" s="205"/>
      <c r="P324" s="205"/>
      <c r="Q324" s="205"/>
      <c r="R324" s="205"/>
      <c r="S324" s="205"/>
      <c r="T324" s="206"/>
      <c r="AT324" s="207" t="s">
        <v>201</v>
      </c>
      <c r="AU324" s="207" t="s">
        <v>86</v>
      </c>
      <c r="AV324" s="13" t="s">
        <v>86</v>
      </c>
      <c r="AW324" s="13" t="s">
        <v>37</v>
      </c>
      <c r="AX324" s="13" t="s">
        <v>84</v>
      </c>
      <c r="AY324" s="207" t="s">
        <v>189</v>
      </c>
    </row>
    <row r="325" spans="1:65" s="2" customFormat="1" ht="33" customHeight="1">
      <c r="A325" s="35"/>
      <c r="B325" s="36"/>
      <c r="C325" s="176" t="s">
        <v>549</v>
      </c>
      <c r="D325" s="176" t="s">
        <v>191</v>
      </c>
      <c r="E325" s="177" t="s">
        <v>1123</v>
      </c>
      <c r="F325" s="178" t="s">
        <v>1124</v>
      </c>
      <c r="G325" s="179" t="s">
        <v>194</v>
      </c>
      <c r="H325" s="180">
        <v>1</v>
      </c>
      <c r="I325" s="181"/>
      <c r="J325" s="182">
        <f>ROUND(I325*H325,2)</f>
        <v>0</v>
      </c>
      <c r="K325" s="183"/>
      <c r="L325" s="40"/>
      <c r="M325" s="184" t="s">
        <v>19</v>
      </c>
      <c r="N325" s="185" t="s">
        <v>47</v>
      </c>
      <c r="O325" s="65"/>
      <c r="P325" s="186">
        <f>O325*H325</f>
        <v>0</v>
      </c>
      <c r="Q325" s="186">
        <v>0</v>
      </c>
      <c r="R325" s="186">
        <f>Q325*H325</f>
        <v>0</v>
      </c>
      <c r="S325" s="186">
        <v>0</v>
      </c>
      <c r="T325" s="18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8" t="s">
        <v>294</v>
      </c>
      <c r="AT325" s="188" t="s">
        <v>191</v>
      </c>
      <c r="AU325" s="188" t="s">
        <v>86</v>
      </c>
      <c r="AY325" s="18" t="s">
        <v>189</v>
      </c>
      <c r="BE325" s="189">
        <f>IF(N325="základní",J325,0)</f>
        <v>0</v>
      </c>
      <c r="BF325" s="189">
        <f>IF(N325="snížená",J325,0)</f>
        <v>0</v>
      </c>
      <c r="BG325" s="189">
        <f>IF(N325="zákl. přenesená",J325,0)</f>
        <v>0</v>
      </c>
      <c r="BH325" s="189">
        <f>IF(N325="sníž. přenesená",J325,0)</f>
        <v>0</v>
      </c>
      <c r="BI325" s="189">
        <f>IF(N325="nulová",J325,0)</f>
        <v>0</v>
      </c>
      <c r="BJ325" s="18" t="s">
        <v>84</v>
      </c>
      <c r="BK325" s="189">
        <f>ROUND(I325*H325,2)</f>
        <v>0</v>
      </c>
      <c r="BL325" s="18" t="s">
        <v>294</v>
      </c>
      <c r="BM325" s="188" t="s">
        <v>1125</v>
      </c>
    </row>
    <row r="326" spans="1:65" s="2" customFormat="1" ht="19.2">
      <c r="A326" s="35"/>
      <c r="B326" s="36"/>
      <c r="C326" s="37"/>
      <c r="D326" s="190" t="s">
        <v>197</v>
      </c>
      <c r="E326" s="37"/>
      <c r="F326" s="191" t="s">
        <v>1126</v>
      </c>
      <c r="G326" s="37"/>
      <c r="H326" s="37"/>
      <c r="I326" s="192"/>
      <c r="J326" s="37"/>
      <c r="K326" s="37"/>
      <c r="L326" s="40"/>
      <c r="M326" s="193"/>
      <c r="N326" s="194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197</v>
      </c>
      <c r="AU326" s="18" t="s">
        <v>86</v>
      </c>
    </row>
    <row r="327" spans="1:65" s="2" customFormat="1" ht="10.199999999999999">
      <c r="A327" s="35"/>
      <c r="B327" s="36"/>
      <c r="C327" s="37"/>
      <c r="D327" s="195" t="s">
        <v>199</v>
      </c>
      <c r="E327" s="37"/>
      <c r="F327" s="196" t="s">
        <v>1127</v>
      </c>
      <c r="G327" s="37"/>
      <c r="H327" s="37"/>
      <c r="I327" s="192"/>
      <c r="J327" s="37"/>
      <c r="K327" s="37"/>
      <c r="L327" s="40"/>
      <c r="M327" s="193"/>
      <c r="N327" s="194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199</v>
      </c>
      <c r="AU327" s="18" t="s">
        <v>86</v>
      </c>
    </row>
    <row r="328" spans="1:65" s="13" customFormat="1" ht="10.199999999999999">
      <c r="B328" s="197"/>
      <c r="C328" s="198"/>
      <c r="D328" s="190" t="s">
        <v>201</v>
      </c>
      <c r="E328" s="199" t="s">
        <v>19</v>
      </c>
      <c r="F328" s="200" t="s">
        <v>84</v>
      </c>
      <c r="G328" s="198"/>
      <c r="H328" s="201">
        <v>1</v>
      </c>
      <c r="I328" s="202"/>
      <c r="J328" s="198"/>
      <c r="K328" s="198"/>
      <c r="L328" s="203"/>
      <c r="M328" s="204"/>
      <c r="N328" s="205"/>
      <c r="O328" s="205"/>
      <c r="P328" s="205"/>
      <c r="Q328" s="205"/>
      <c r="R328" s="205"/>
      <c r="S328" s="205"/>
      <c r="T328" s="206"/>
      <c r="AT328" s="207" t="s">
        <v>201</v>
      </c>
      <c r="AU328" s="207" t="s">
        <v>86</v>
      </c>
      <c r="AV328" s="13" t="s">
        <v>86</v>
      </c>
      <c r="AW328" s="13" t="s">
        <v>37</v>
      </c>
      <c r="AX328" s="13" t="s">
        <v>84</v>
      </c>
      <c r="AY328" s="207" t="s">
        <v>189</v>
      </c>
    </row>
    <row r="329" spans="1:65" s="2" customFormat="1" ht="24.15" customHeight="1">
      <c r="A329" s="35"/>
      <c r="B329" s="36"/>
      <c r="C329" s="208" t="s">
        <v>553</v>
      </c>
      <c r="D329" s="208" t="s">
        <v>269</v>
      </c>
      <c r="E329" s="209" t="s">
        <v>1128</v>
      </c>
      <c r="F329" s="210" t="s">
        <v>1129</v>
      </c>
      <c r="G329" s="211" t="s">
        <v>194</v>
      </c>
      <c r="H329" s="212">
        <v>1</v>
      </c>
      <c r="I329" s="213"/>
      <c r="J329" s="214">
        <f>ROUND(I329*H329,2)</f>
        <v>0</v>
      </c>
      <c r="K329" s="215"/>
      <c r="L329" s="216"/>
      <c r="M329" s="217" t="s">
        <v>19</v>
      </c>
      <c r="N329" s="218" t="s">
        <v>47</v>
      </c>
      <c r="O329" s="65"/>
      <c r="P329" s="186">
        <f>O329*H329</f>
        <v>0</v>
      </c>
      <c r="Q329" s="186">
        <v>1.8400000000000001E-3</v>
      </c>
      <c r="R329" s="186">
        <f>Q329*H329</f>
        <v>1.8400000000000001E-3</v>
      </c>
      <c r="S329" s="186">
        <v>0</v>
      </c>
      <c r="T329" s="18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8" t="s">
        <v>400</v>
      </c>
      <c r="AT329" s="188" t="s">
        <v>269</v>
      </c>
      <c r="AU329" s="188" t="s">
        <v>86</v>
      </c>
      <c r="AY329" s="18" t="s">
        <v>189</v>
      </c>
      <c r="BE329" s="189">
        <f>IF(N329="základní",J329,0)</f>
        <v>0</v>
      </c>
      <c r="BF329" s="189">
        <f>IF(N329="snížená",J329,0)</f>
        <v>0</v>
      </c>
      <c r="BG329" s="189">
        <f>IF(N329="zákl. přenesená",J329,0)</f>
        <v>0</v>
      </c>
      <c r="BH329" s="189">
        <f>IF(N329="sníž. přenesená",J329,0)</f>
        <v>0</v>
      </c>
      <c r="BI329" s="189">
        <f>IF(N329="nulová",J329,0)</f>
        <v>0</v>
      </c>
      <c r="BJ329" s="18" t="s">
        <v>84</v>
      </c>
      <c r="BK329" s="189">
        <f>ROUND(I329*H329,2)</f>
        <v>0</v>
      </c>
      <c r="BL329" s="18" t="s">
        <v>294</v>
      </c>
      <c r="BM329" s="188" t="s">
        <v>1130</v>
      </c>
    </row>
    <row r="330" spans="1:65" s="2" customFormat="1" ht="19.2">
      <c r="A330" s="35"/>
      <c r="B330" s="36"/>
      <c r="C330" s="37"/>
      <c r="D330" s="190" t="s">
        <v>197</v>
      </c>
      <c r="E330" s="37"/>
      <c r="F330" s="191" t="s">
        <v>1129</v>
      </c>
      <c r="G330" s="37"/>
      <c r="H330" s="37"/>
      <c r="I330" s="192"/>
      <c r="J330" s="37"/>
      <c r="K330" s="37"/>
      <c r="L330" s="40"/>
      <c r="M330" s="193"/>
      <c r="N330" s="194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197</v>
      </c>
      <c r="AU330" s="18" t="s">
        <v>86</v>
      </c>
    </row>
    <row r="331" spans="1:65" s="2" customFormat="1" ht="16.5" customHeight="1">
      <c r="A331" s="35"/>
      <c r="B331" s="36"/>
      <c r="C331" s="176" t="s">
        <v>559</v>
      </c>
      <c r="D331" s="176" t="s">
        <v>191</v>
      </c>
      <c r="E331" s="177" t="s">
        <v>1131</v>
      </c>
      <c r="F331" s="178" t="s">
        <v>1132</v>
      </c>
      <c r="G331" s="179" t="s">
        <v>194</v>
      </c>
      <c r="H331" s="180">
        <v>1</v>
      </c>
      <c r="I331" s="181"/>
      <c r="J331" s="182">
        <f>ROUND(I331*H331,2)</f>
        <v>0</v>
      </c>
      <c r="K331" s="183"/>
      <c r="L331" s="40"/>
      <c r="M331" s="184" t="s">
        <v>19</v>
      </c>
      <c r="N331" s="185" t="s">
        <v>47</v>
      </c>
      <c r="O331" s="65"/>
      <c r="P331" s="186">
        <f>O331*H331</f>
        <v>0</v>
      </c>
      <c r="Q331" s="186">
        <v>0</v>
      </c>
      <c r="R331" s="186">
        <f>Q331*H331</f>
        <v>0</v>
      </c>
      <c r="S331" s="186">
        <v>0</v>
      </c>
      <c r="T331" s="18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8" t="s">
        <v>294</v>
      </c>
      <c r="AT331" s="188" t="s">
        <v>191</v>
      </c>
      <c r="AU331" s="188" t="s">
        <v>86</v>
      </c>
      <c r="AY331" s="18" t="s">
        <v>189</v>
      </c>
      <c r="BE331" s="189">
        <f>IF(N331="základní",J331,0)</f>
        <v>0</v>
      </c>
      <c r="BF331" s="189">
        <f>IF(N331="snížená",J331,0)</f>
        <v>0</v>
      </c>
      <c r="BG331" s="189">
        <f>IF(N331="zákl. přenesená",J331,0)</f>
        <v>0</v>
      </c>
      <c r="BH331" s="189">
        <f>IF(N331="sníž. přenesená",J331,0)</f>
        <v>0</v>
      </c>
      <c r="BI331" s="189">
        <f>IF(N331="nulová",J331,0)</f>
        <v>0</v>
      </c>
      <c r="BJ331" s="18" t="s">
        <v>84</v>
      </c>
      <c r="BK331" s="189">
        <f>ROUND(I331*H331,2)</f>
        <v>0</v>
      </c>
      <c r="BL331" s="18" t="s">
        <v>294</v>
      </c>
      <c r="BM331" s="188" t="s">
        <v>1133</v>
      </c>
    </row>
    <row r="332" spans="1:65" s="2" customFormat="1" ht="10.199999999999999">
      <c r="A332" s="35"/>
      <c r="B332" s="36"/>
      <c r="C332" s="37"/>
      <c r="D332" s="190" t="s">
        <v>197</v>
      </c>
      <c r="E332" s="37"/>
      <c r="F332" s="191" t="s">
        <v>1134</v>
      </c>
      <c r="G332" s="37"/>
      <c r="H332" s="37"/>
      <c r="I332" s="192"/>
      <c r="J332" s="37"/>
      <c r="K332" s="37"/>
      <c r="L332" s="40"/>
      <c r="M332" s="193"/>
      <c r="N332" s="194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197</v>
      </c>
      <c r="AU332" s="18" t="s">
        <v>86</v>
      </c>
    </row>
    <row r="333" spans="1:65" s="2" customFormat="1" ht="10.199999999999999">
      <c r="A333" s="35"/>
      <c r="B333" s="36"/>
      <c r="C333" s="37"/>
      <c r="D333" s="195" t="s">
        <v>199</v>
      </c>
      <c r="E333" s="37"/>
      <c r="F333" s="196" t="s">
        <v>1135</v>
      </c>
      <c r="G333" s="37"/>
      <c r="H333" s="37"/>
      <c r="I333" s="192"/>
      <c r="J333" s="37"/>
      <c r="K333" s="37"/>
      <c r="L333" s="40"/>
      <c r="M333" s="193"/>
      <c r="N333" s="194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199</v>
      </c>
      <c r="AU333" s="18" t="s">
        <v>86</v>
      </c>
    </row>
    <row r="334" spans="1:65" s="13" customFormat="1" ht="10.199999999999999">
      <c r="B334" s="197"/>
      <c r="C334" s="198"/>
      <c r="D334" s="190" t="s">
        <v>201</v>
      </c>
      <c r="E334" s="199" t="s">
        <v>19</v>
      </c>
      <c r="F334" s="200" t="s">
        <v>84</v>
      </c>
      <c r="G334" s="198"/>
      <c r="H334" s="201">
        <v>1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201</v>
      </c>
      <c r="AU334" s="207" t="s">
        <v>86</v>
      </c>
      <c r="AV334" s="13" t="s">
        <v>86</v>
      </c>
      <c r="AW334" s="13" t="s">
        <v>37</v>
      </c>
      <c r="AX334" s="13" t="s">
        <v>84</v>
      </c>
      <c r="AY334" s="207" t="s">
        <v>189</v>
      </c>
    </row>
    <row r="335" spans="1:65" s="2" customFormat="1" ht="16.5" customHeight="1">
      <c r="A335" s="35"/>
      <c r="B335" s="36"/>
      <c r="C335" s="208" t="s">
        <v>563</v>
      </c>
      <c r="D335" s="208" t="s">
        <v>269</v>
      </c>
      <c r="E335" s="209" t="s">
        <v>1136</v>
      </c>
      <c r="F335" s="210" t="s">
        <v>1137</v>
      </c>
      <c r="G335" s="211" t="s">
        <v>194</v>
      </c>
      <c r="H335" s="212">
        <v>1</v>
      </c>
      <c r="I335" s="213"/>
      <c r="J335" s="214">
        <f>ROUND(I335*H335,2)</f>
        <v>0</v>
      </c>
      <c r="K335" s="215"/>
      <c r="L335" s="216"/>
      <c r="M335" s="217" t="s">
        <v>19</v>
      </c>
      <c r="N335" s="218" t="s">
        <v>47</v>
      </c>
      <c r="O335" s="65"/>
      <c r="P335" s="186">
        <f>O335*H335</f>
        <v>0</v>
      </c>
      <c r="Q335" s="186">
        <v>1.5E-3</v>
      </c>
      <c r="R335" s="186">
        <f>Q335*H335</f>
        <v>1.5E-3</v>
      </c>
      <c r="S335" s="186">
        <v>0</v>
      </c>
      <c r="T335" s="18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8" t="s">
        <v>400</v>
      </c>
      <c r="AT335" s="188" t="s">
        <v>269</v>
      </c>
      <c r="AU335" s="188" t="s">
        <v>86</v>
      </c>
      <c r="AY335" s="18" t="s">
        <v>189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18" t="s">
        <v>84</v>
      </c>
      <c r="BK335" s="189">
        <f>ROUND(I335*H335,2)</f>
        <v>0</v>
      </c>
      <c r="BL335" s="18" t="s">
        <v>294</v>
      </c>
      <c r="BM335" s="188" t="s">
        <v>1138</v>
      </c>
    </row>
    <row r="336" spans="1:65" s="2" customFormat="1" ht="10.199999999999999">
      <c r="A336" s="35"/>
      <c r="B336" s="36"/>
      <c r="C336" s="37"/>
      <c r="D336" s="190" t="s">
        <v>197</v>
      </c>
      <c r="E336" s="37"/>
      <c r="F336" s="191" t="s">
        <v>1137</v>
      </c>
      <c r="G336" s="37"/>
      <c r="H336" s="37"/>
      <c r="I336" s="192"/>
      <c r="J336" s="37"/>
      <c r="K336" s="37"/>
      <c r="L336" s="40"/>
      <c r="M336" s="193"/>
      <c r="N336" s="194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197</v>
      </c>
      <c r="AU336" s="18" t="s">
        <v>86</v>
      </c>
    </row>
    <row r="337" spans="1:65" s="2" customFormat="1" ht="16.5" customHeight="1">
      <c r="A337" s="35"/>
      <c r="B337" s="36"/>
      <c r="C337" s="176" t="s">
        <v>567</v>
      </c>
      <c r="D337" s="176" t="s">
        <v>191</v>
      </c>
      <c r="E337" s="177" t="s">
        <v>1139</v>
      </c>
      <c r="F337" s="178" t="s">
        <v>1140</v>
      </c>
      <c r="G337" s="179" t="s">
        <v>194</v>
      </c>
      <c r="H337" s="180">
        <v>1</v>
      </c>
      <c r="I337" s="181"/>
      <c r="J337" s="182">
        <f>ROUND(I337*H337,2)</f>
        <v>0</v>
      </c>
      <c r="K337" s="183"/>
      <c r="L337" s="40"/>
      <c r="M337" s="184" t="s">
        <v>19</v>
      </c>
      <c r="N337" s="185" t="s">
        <v>47</v>
      </c>
      <c r="O337" s="65"/>
      <c r="P337" s="186">
        <f>O337*H337</f>
        <v>0</v>
      </c>
      <c r="Q337" s="186">
        <v>0</v>
      </c>
      <c r="R337" s="186">
        <f>Q337*H337</f>
        <v>0</v>
      </c>
      <c r="S337" s="186">
        <v>0</v>
      </c>
      <c r="T337" s="18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8" t="s">
        <v>294</v>
      </c>
      <c r="AT337" s="188" t="s">
        <v>191</v>
      </c>
      <c r="AU337" s="188" t="s">
        <v>86</v>
      </c>
      <c r="AY337" s="18" t="s">
        <v>189</v>
      </c>
      <c r="BE337" s="189">
        <f>IF(N337="základní",J337,0)</f>
        <v>0</v>
      </c>
      <c r="BF337" s="189">
        <f>IF(N337="snížená",J337,0)</f>
        <v>0</v>
      </c>
      <c r="BG337" s="189">
        <f>IF(N337="zákl. přenesená",J337,0)</f>
        <v>0</v>
      </c>
      <c r="BH337" s="189">
        <f>IF(N337="sníž. přenesená",J337,0)</f>
        <v>0</v>
      </c>
      <c r="BI337" s="189">
        <f>IF(N337="nulová",J337,0)</f>
        <v>0</v>
      </c>
      <c r="BJ337" s="18" t="s">
        <v>84</v>
      </c>
      <c r="BK337" s="189">
        <f>ROUND(I337*H337,2)</f>
        <v>0</v>
      </c>
      <c r="BL337" s="18" t="s">
        <v>294</v>
      </c>
      <c r="BM337" s="188" t="s">
        <v>1141</v>
      </c>
    </row>
    <row r="338" spans="1:65" s="2" customFormat="1" ht="10.199999999999999">
      <c r="A338" s="35"/>
      <c r="B338" s="36"/>
      <c r="C338" s="37"/>
      <c r="D338" s="190" t="s">
        <v>197</v>
      </c>
      <c r="E338" s="37"/>
      <c r="F338" s="191" t="s">
        <v>1140</v>
      </c>
      <c r="G338" s="37"/>
      <c r="H338" s="37"/>
      <c r="I338" s="192"/>
      <c r="J338" s="37"/>
      <c r="K338" s="37"/>
      <c r="L338" s="40"/>
      <c r="M338" s="193"/>
      <c r="N338" s="194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197</v>
      </c>
      <c r="AU338" s="18" t="s">
        <v>86</v>
      </c>
    </row>
    <row r="339" spans="1:65" s="2" customFormat="1" ht="10.199999999999999">
      <c r="A339" s="35"/>
      <c r="B339" s="36"/>
      <c r="C339" s="37"/>
      <c r="D339" s="195" t="s">
        <v>199</v>
      </c>
      <c r="E339" s="37"/>
      <c r="F339" s="196" t="s">
        <v>1142</v>
      </c>
      <c r="G339" s="37"/>
      <c r="H339" s="37"/>
      <c r="I339" s="192"/>
      <c r="J339" s="37"/>
      <c r="K339" s="37"/>
      <c r="L339" s="40"/>
      <c r="M339" s="193"/>
      <c r="N339" s="194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199</v>
      </c>
      <c r="AU339" s="18" t="s">
        <v>86</v>
      </c>
    </row>
    <row r="340" spans="1:65" s="13" customFormat="1" ht="10.199999999999999">
      <c r="B340" s="197"/>
      <c r="C340" s="198"/>
      <c r="D340" s="190" t="s">
        <v>201</v>
      </c>
      <c r="E340" s="199" t="s">
        <v>19</v>
      </c>
      <c r="F340" s="200" t="s">
        <v>84</v>
      </c>
      <c r="G340" s="198"/>
      <c r="H340" s="201">
        <v>1</v>
      </c>
      <c r="I340" s="202"/>
      <c r="J340" s="198"/>
      <c r="K340" s="198"/>
      <c r="L340" s="203"/>
      <c r="M340" s="204"/>
      <c r="N340" s="205"/>
      <c r="O340" s="205"/>
      <c r="P340" s="205"/>
      <c r="Q340" s="205"/>
      <c r="R340" s="205"/>
      <c r="S340" s="205"/>
      <c r="T340" s="206"/>
      <c r="AT340" s="207" t="s">
        <v>201</v>
      </c>
      <c r="AU340" s="207" t="s">
        <v>86</v>
      </c>
      <c r="AV340" s="13" t="s">
        <v>86</v>
      </c>
      <c r="AW340" s="13" t="s">
        <v>37</v>
      </c>
      <c r="AX340" s="13" t="s">
        <v>84</v>
      </c>
      <c r="AY340" s="207" t="s">
        <v>189</v>
      </c>
    </row>
    <row r="341" spans="1:65" s="2" customFormat="1" ht="16.5" customHeight="1">
      <c r="A341" s="35"/>
      <c r="B341" s="36"/>
      <c r="C341" s="208" t="s">
        <v>573</v>
      </c>
      <c r="D341" s="208" t="s">
        <v>269</v>
      </c>
      <c r="E341" s="209" t="s">
        <v>1143</v>
      </c>
      <c r="F341" s="210" t="s">
        <v>1144</v>
      </c>
      <c r="G341" s="211" t="s">
        <v>194</v>
      </c>
      <c r="H341" s="212">
        <v>1</v>
      </c>
      <c r="I341" s="213"/>
      <c r="J341" s="214">
        <f>ROUND(I341*H341,2)</f>
        <v>0</v>
      </c>
      <c r="K341" s="215"/>
      <c r="L341" s="216"/>
      <c r="M341" s="217" t="s">
        <v>19</v>
      </c>
      <c r="N341" s="218" t="s">
        <v>47</v>
      </c>
      <c r="O341" s="65"/>
      <c r="P341" s="186">
        <f>O341*H341</f>
        <v>0</v>
      </c>
      <c r="Q341" s="186">
        <v>4.4999999999999997E-3</v>
      </c>
      <c r="R341" s="186">
        <f>Q341*H341</f>
        <v>4.4999999999999997E-3</v>
      </c>
      <c r="S341" s="186">
        <v>0</v>
      </c>
      <c r="T341" s="18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8" t="s">
        <v>400</v>
      </c>
      <c r="AT341" s="188" t="s">
        <v>269</v>
      </c>
      <c r="AU341" s="188" t="s">
        <v>86</v>
      </c>
      <c r="AY341" s="18" t="s">
        <v>189</v>
      </c>
      <c r="BE341" s="189">
        <f>IF(N341="základní",J341,0)</f>
        <v>0</v>
      </c>
      <c r="BF341" s="189">
        <f>IF(N341="snížená",J341,0)</f>
        <v>0</v>
      </c>
      <c r="BG341" s="189">
        <f>IF(N341="zákl. přenesená",J341,0)</f>
        <v>0</v>
      </c>
      <c r="BH341" s="189">
        <f>IF(N341="sníž. přenesená",J341,0)</f>
        <v>0</v>
      </c>
      <c r="BI341" s="189">
        <f>IF(N341="nulová",J341,0)</f>
        <v>0</v>
      </c>
      <c r="BJ341" s="18" t="s">
        <v>84</v>
      </c>
      <c r="BK341" s="189">
        <f>ROUND(I341*H341,2)</f>
        <v>0</v>
      </c>
      <c r="BL341" s="18" t="s">
        <v>294</v>
      </c>
      <c r="BM341" s="188" t="s">
        <v>1145</v>
      </c>
    </row>
    <row r="342" spans="1:65" s="2" customFormat="1" ht="10.199999999999999">
      <c r="A342" s="35"/>
      <c r="B342" s="36"/>
      <c r="C342" s="37"/>
      <c r="D342" s="190" t="s">
        <v>197</v>
      </c>
      <c r="E342" s="37"/>
      <c r="F342" s="191" t="s">
        <v>1144</v>
      </c>
      <c r="G342" s="37"/>
      <c r="H342" s="37"/>
      <c r="I342" s="192"/>
      <c r="J342" s="37"/>
      <c r="K342" s="37"/>
      <c r="L342" s="40"/>
      <c r="M342" s="193"/>
      <c r="N342" s="194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197</v>
      </c>
      <c r="AU342" s="18" t="s">
        <v>86</v>
      </c>
    </row>
    <row r="343" spans="1:65" s="2" customFormat="1" ht="24.15" customHeight="1">
      <c r="A343" s="35"/>
      <c r="B343" s="36"/>
      <c r="C343" s="176" t="s">
        <v>577</v>
      </c>
      <c r="D343" s="176" t="s">
        <v>191</v>
      </c>
      <c r="E343" s="177" t="s">
        <v>1146</v>
      </c>
      <c r="F343" s="178" t="s">
        <v>1147</v>
      </c>
      <c r="G343" s="179" t="s">
        <v>194</v>
      </c>
      <c r="H343" s="180">
        <v>1</v>
      </c>
      <c r="I343" s="181"/>
      <c r="J343" s="182">
        <f>ROUND(I343*H343,2)</f>
        <v>0</v>
      </c>
      <c r="K343" s="183"/>
      <c r="L343" s="40"/>
      <c r="M343" s="184" t="s">
        <v>19</v>
      </c>
      <c r="N343" s="185" t="s">
        <v>47</v>
      </c>
      <c r="O343" s="65"/>
      <c r="P343" s="186">
        <f>O343*H343</f>
        <v>0</v>
      </c>
      <c r="Q343" s="186">
        <v>0</v>
      </c>
      <c r="R343" s="186">
        <f>Q343*H343</f>
        <v>0</v>
      </c>
      <c r="S343" s="186">
        <v>0</v>
      </c>
      <c r="T343" s="18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8" t="s">
        <v>294</v>
      </c>
      <c r="AT343" s="188" t="s">
        <v>191</v>
      </c>
      <c r="AU343" s="188" t="s">
        <v>86</v>
      </c>
      <c r="AY343" s="18" t="s">
        <v>189</v>
      </c>
      <c r="BE343" s="189">
        <f>IF(N343="základní",J343,0)</f>
        <v>0</v>
      </c>
      <c r="BF343" s="189">
        <f>IF(N343="snížená",J343,0)</f>
        <v>0</v>
      </c>
      <c r="BG343" s="189">
        <f>IF(N343="zákl. přenesená",J343,0)</f>
        <v>0</v>
      </c>
      <c r="BH343" s="189">
        <f>IF(N343="sníž. přenesená",J343,0)</f>
        <v>0</v>
      </c>
      <c r="BI343" s="189">
        <f>IF(N343="nulová",J343,0)</f>
        <v>0</v>
      </c>
      <c r="BJ343" s="18" t="s">
        <v>84</v>
      </c>
      <c r="BK343" s="189">
        <f>ROUND(I343*H343,2)</f>
        <v>0</v>
      </c>
      <c r="BL343" s="18" t="s">
        <v>294</v>
      </c>
      <c r="BM343" s="188" t="s">
        <v>1148</v>
      </c>
    </row>
    <row r="344" spans="1:65" s="2" customFormat="1" ht="19.2">
      <c r="A344" s="35"/>
      <c r="B344" s="36"/>
      <c r="C344" s="37"/>
      <c r="D344" s="190" t="s">
        <v>197</v>
      </c>
      <c r="E344" s="37"/>
      <c r="F344" s="191" t="s">
        <v>1149</v>
      </c>
      <c r="G344" s="37"/>
      <c r="H344" s="37"/>
      <c r="I344" s="192"/>
      <c r="J344" s="37"/>
      <c r="K344" s="37"/>
      <c r="L344" s="40"/>
      <c r="M344" s="193"/>
      <c r="N344" s="194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197</v>
      </c>
      <c r="AU344" s="18" t="s">
        <v>86</v>
      </c>
    </row>
    <row r="345" spans="1:65" s="2" customFormat="1" ht="10.199999999999999">
      <c r="A345" s="35"/>
      <c r="B345" s="36"/>
      <c r="C345" s="37"/>
      <c r="D345" s="195" t="s">
        <v>199</v>
      </c>
      <c r="E345" s="37"/>
      <c r="F345" s="196" t="s">
        <v>1150</v>
      </c>
      <c r="G345" s="37"/>
      <c r="H345" s="37"/>
      <c r="I345" s="192"/>
      <c r="J345" s="37"/>
      <c r="K345" s="37"/>
      <c r="L345" s="40"/>
      <c r="M345" s="193"/>
      <c r="N345" s="194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199</v>
      </c>
      <c r="AU345" s="18" t="s">
        <v>86</v>
      </c>
    </row>
    <row r="346" spans="1:65" s="13" customFormat="1" ht="10.199999999999999">
      <c r="B346" s="197"/>
      <c r="C346" s="198"/>
      <c r="D346" s="190" t="s">
        <v>201</v>
      </c>
      <c r="E346" s="199" t="s">
        <v>19</v>
      </c>
      <c r="F346" s="200" t="s">
        <v>84</v>
      </c>
      <c r="G346" s="198"/>
      <c r="H346" s="201">
        <v>1</v>
      </c>
      <c r="I346" s="202"/>
      <c r="J346" s="198"/>
      <c r="K346" s="198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201</v>
      </c>
      <c r="AU346" s="207" t="s">
        <v>86</v>
      </c>
      <c r="AV346" s="13" t="s">
        <v>86</v>
      </c>
      <c r="AW346" s="13" t="s">
        <v>37</v>
      </c>
      <c r="AX346" s="13" t="s">
        <v>84</v>
      </c>
      <c r="AY346" s="207" t="s">
        <v>189</v>
      </c>
    </row>
    <row r="347" spans="1:65" s="2" customFormat="1" ht="24.15" customHeight="1">
      <c r="A347" s="35"/>
      <c r="B347" s="36"/>
      <c r="C347" s="208" t="s">
        <v>581</v>
      </c>
      <c r="D347" s="208" t="s">
        <v>269</v>
      </c>
      <c r="E347" s="209" t="s">
        <v>1151</v>
      </c>
      <c r="F347" s="210" t="s">
        <v>1152</v>
      </c>
      <c r="G347" s="211" t="s">
        <v>194</v>
      </c>
      <c r="H347" s="212">
        <v>1</v>
      </c>
      <c r="I347" s="213"/>
      <c r="J347" s="214">
        <f>ROUND(I347*H347,2)</f>
        <v>0</v>
      </c>
      <c r="K347" s="215"/>
      <c r="L347" s="216"/>
      <c r="M347" s="217" t="s">
        <v>19</v>
      </c>
      <c r="N347" s="218" t="s">
        <v>47</v>
      </c>
      <c r="O347" s="65"/>
      <c r="P347" s="186">
        <f>O347*H347</f>
        <v>0</v>
      </c>
      <c r="Q347" s="186">
        <v>1.5E-3</v>
      </c>
      <c r="R347" s="186">
        <f>Q347*H347</f>
        <v>1.5E-3</v>
      </c>
      <c r="S347" s="186">
        <v>0</v>
      </c>
      <c r="T347" s="18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8" t="s">
        <v>400</v>
      </c>
      <c r="AT347" s="188" t="s">
        <v>269</v>
      </c>
      <c r="AU347" s="188" t="s">
        <v>86</v>
      </c>
      <c r="AY347" s="18" t="s">
        <v>189</v>
      </c>
      <c r="BE347" s="189">
        <f>IF(N347="základní",J347,0)</f>
        <v>0</v>
      </c>
      <c r="BF347" s="189">
        <f>IF(N347="snížená",J347,0)</f>
        <v>0</v>
      </c>
      <c r="BG347" s="189">
        <f>IF(N347="zákl. přenesená",J347,0)</f>
        <v>0</v>
      </c>
      <c r="BH347" s="189">
        <f>IF(N347="sníž. přenesená",J347,0)</f>
        <v>0</v>
      </c>
      <c r="BI347" s="189">
        <f>IF(N347="nulová",J347,0)</f>
        <v>0</v>
      </c>
      <c r="BJ347" s="18" t="s">
        <v>84</v>
      </c>
      <c r="BK347" s="189">
        <f>ROUND(I347*H347,2)</f>
        <v>0</v>
      </c>
      <c r="BL347" s="18" t="s">
        <v>294</v>
      </c>
      <c r="BM347" s="188" t="s">
        <v>1153</v>
      </c>
    </row>
    <row r="348" spans="1:65" s="2" customFormat="1" ht="19.2">
      <c r="A348" s="35"/>
      <c r="B348" s="36"/>
      <c r="C348" s="37"/>
      <c r="D348" s="190" t="s">
        <v>197</v>
      </c>
      <c r="E348" s="37"/>
      <c r="F348" s="191" t="s">
        <v>1152</v>
      </c>
      <c r="G348" s="37"/>
      <c r="H348" s="37"/>
      <c r="I348" s="192"/>
      <c r="J348" s="37"/>
      <c r="K348" s="37"/>
      <c r="L348" s="40"/>
      <c r="M348" s="193"/>
      <c r="N348" s="194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197</v>
      </c>
      <c r="AU348" s="18" t="s">
        <v>86</v>
      </c>
    </row>
    <row r="349" spans="1:65" s="2" customFormat="1" ht="21.75" customHeight="1">
      <c r="A349" s="35"/>
      <c r="B349" s="36"/>
      <c r="C349" s="176" t="s">
        <v>587</v>
      </c>
      <c r="D349" s="176" t="s">
        <v>191</v>
      </c>
      <c r="E349" s="177" t="s">
        <v>1154</v>
      </c>
      <c r="F349" s="178" t="s">
        <v>1155</v>
      </c>
      <c r="G349" s="179" t="s">
        <v>194</v>
      </c>
      <c r="H349" s="180">
        <v>1</v>
      </c>
      <c r="I349" s="181"/>
      <c r="J349" s="182">
        <f>ROUND(I349*H349,2)</f>
        <v>0</v>
      </c>
      <c r="K349" s="183"/>
      <c r="L349" s="40"/>
      <c r="M349" s="184" t="s">
        <v>19</v>
      </c>
      <c r="N349" s="185" t="s">
        <v>47</v>
      </c>
      <c r="O349" s="65"/>
      <c r="P349" s="186">
        <f>O349*H349</f>
        <v>0</v>
      </c>
      <c r="Q349" s="186">
        <v>0</v>
      </c>
      <c r="R349" s="186">
        <f>Q349*H349</f>
        <v>0</v>
      </c>
      <c r="S349" s="186">
        <v>0</v>
      </c>
      <c r="T349" s="18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8" t="s">
        <v>294</v>
      </c>
      <c r="AT349" s="188" t="s">
        <v>191</v>
      </c>
      <c r="AU349" s="188" t="s">
        <v>86</v>
      </c>
      <c r="AY349" s="18" t="s">
        <v>189</v>
      </c>
      <c r="BE349" s="189">
        <f>IF(N349="základní",J349,0)</f>
        <v>0</v>
      </c>
      <c r="BF349" s="189">
        <f>IF(N349="snížená",J349,0)</f>
        <v>0</v>
      </c>
      <c r="BG349" s="189">
        <f>IF(N349="zákl. přenesená",J349,0)</f>
        <v>0</v>
      </c>
      <c r="BH349" s="189">
        <f>IF(N349="sníž. přenesená",J349,0)</f>
        <v>0</v>
      </c>
      <c r="BI349" s="189">
        <f>IF(N349="nulová",J349,0)</f>
        <v>0</v>
      </c>
      <c r="BJ349" s="18" t="s">
        <v>84</v>
      </c>
      <c r="BK349" s="189">
        <f>ROUND(I349*H349,2)</f>
        <v>0</v>
      </c>
      <c r="BL349" s="18" t="s">
        <v>294</v>
      </c>
      <c r="BM349" s="188" t="s">
        <v>1156</v>
      </c>
    </row>
    <row r="350" spans="1:65" s="2" customFormat="1" ht="19.2">
      <c r="A350" s="35"/>
      <c r="B350" s="36"/>
      <c r="C350" s="37"/>
      <c r="D350" s="190" t="s">
        <v>197</v>
      </c>
      <c r="E350" s="37"/>
      <c r="F350" s="191" t="s">
        <v>1157</v>
      </c>
      <c r="G350" s="37"/>
      <c r="H350" s="37"/>
      <c r="I350" s="192"/>
      <c r="J350" s="37"/>
      <c r="K350" s="37"/>
      <c r="L350" s="40"/>
      <c r="M350" s="193"/>
      <c r="N350" s="194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197</v>
      </c>
      <c r="AU350" s="18" t="s">
        <v>86</v>
      </c>
    </row>
    <row r="351" spans="1:65" s="2" customFormat="1" ht="10.199999999999999">
      <c r="A351" s="35"/>
      <c r="B351" s="36"/>
      <c r="C351" s="37"/>
      <c r="D351" s="195" t="s">
        <v>199</v>
      </c>
      <c r="E351" s="37"/>
      <c r="F351" s="196" t="s">
        <v>1158</v>
      </c>
      <c r="G351" s="37"/>
      <c r="H351" s="37"/>
      <c r="I351" s="192"/>
      <c r="J351" s="37"/>
      <c r="K351" s="37"/>
      <c r="L351" s="40"/>
      <c r="M351" s="193"/>
      <c r="N351" s="194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199</v>
      </c>
      <c r="AU351" s="18" t="s">
        <v>86</v>
      </c>
    </row>
    <row r="352" spans="1:65" s="13" customFormat="1" ht="10.199999999999999">
      <c r="B352" s="197"/>
      <c r="C352" s="198"/>
      <c r="D352" s="190" t="s">
        <v>201</v>
      </c>
      <c r="E352" s="199" t="s">
        <v>19</v>
      </c>
      <c r="F352" s="200" t="s">
        <v>84</v>
      </c>
      <c r="G352" s="198"/>
      <c r="H352" s="201">
        <v>1</v>
      </c>
      <c r="I352" s="202"/>
      <c r="J352" s="198"/>
      <c r="K352" s="198"/>
      <c r="L352" s="203"/>
      <c r="M352" s="204"/>
      <c r="N352" s="205"/>
      <c r="O352" s="205"/>
      <c r="P352" s="205"/>
      <c r="Q352" s="205"/>
      <c r="R352" s="205"/>
      <c r="S352" s="205"/>
      <c r="T352" s="206"/>
      <c r="AT352" s="207" t="s">
        <v>201</v>
      </c>
      <c r="AU352" s="207" t="s">
        <v>86</v>
      </c>
      <c r="AV352" s="13" t="s">
        <v>86</v>
      </c>
      <c r="AW352" s="13" t="s">
        <v>37</v>
      </c>
      <c r="AX352" s="13" t="s">
        <v>84</v>
      </c>
      <c r="AY352" s="207" t="s">
        <v>189</v>
      </c>
    </row>
    <row r="353" spans="1:65" s="2" customFormat="1" ht="16.5" customHeight="1">
      <c r="A353" s="35"/>
      <c r="B353" s="36"/>
      <c r="C353" s="176" t="s">
        <v>591</v>
      </c>
      <c r="D353" s="176" t="s">
        <v>191</v>
      </c>
      <c r="E353" s="177" t="s">
        <v>1159</v>
      </c>
      <c r="F353" s="178" t="s">
        <v>1160</v>
      </c>
      <c r="G353" s="179" t="s">
        <v>194</v>
      </c>
      <c r="H353" s="180">
        <v>1</v>
      </c>
      <c r="I353" s="181"/>
      <c r="J353" s="182">
        <f>ROUND(I353*H353,2)</f>
        <v>0</v>
      </c>
      <c r="K353" s="183"/>
      <c r="L353" s="40"/>
      <c r="M353" s="184" t="s">
        <v>19</v>
      </c>
      <c r="N353" s="185" t="s">
        <v>47</v>
      </c>
      <c r="O353" s="65"/>
      <c r="P353" s="186">
        <f>O353*H353</f>
        <v>0</v>
      </c>
      <c r="Q353" s="186">
        <v>0</v>
      </c>
      <c r="R353" s="186">
        <f>Q353*H353</f>
        <v>0</v>
      </c>
      <c r="S353" s="186">
        <v>0</v>
      </c>
      <c r="T353" s="18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8" t="s">
        <v>294</v>
      </c>
      <c r="AT353" s="188" t="s">
        <v>191</v>
      </c>
      <c r="AU353" s="188" t="s">
        <v>86</v>
      </c>
      <c r="AY353" s="18" t="s">
        <v>189</v>
      </c>
      <c r="BE353" s="189">
        <f>IF(N353="základní",J353,0)</f>
        <v>0</v>
      </c>
      <c r="BF353" s="189">
        <f>IF(N353="snížená",J353,0)</f>
        <v>0</v>
      </c>
      <c r="BG353" s="189">
        <f>IF(N353="zákl. přenesená",J353,0)</f>
        <v>0</v>
      </c>
      <c r="BH353" s="189">
        <f>IF(N353="sníž. přenesená",J353,0)</f>
        <v>0</v>
      </c>
      <c r="BI353" s="189">
        <f>IF(N353="nulová",J353,0)</f>
        <v>0</v>
      </c>
      <c r="BJ353" s="18" t="s">
        <v>84</v>
      </c>
      <c r="BK353" s="189">
        <f>ROUND(I353*H353,2)</f>
        <v>0</v>
      </c>
      <c r="BL353" s="18" t="s">
        <v>294</v>
      </c>
      <c r="BM353" s="188" t="s">
        <v>1161</v>
      </c>
    </row>
    <row r="354" spans="1:65" s="2" customFormat="1" ht="19.2">
      <c r="A354" s="35"/>
      <c r="B354" s="36"/>
      <c r="C354" s="37"/>
      <c r="D354" s="190" t="s">
        <v>197</v>
      </c>
      <c r="E354" s="37"/>
      <c r="F354" s="191" t="s">
        <v>1162</v>
      </c>
      <c r="G354" s="37"/>
      <c r="H354" s="37"/>
      <c r="I354" s="192"/>
      <c r="J354" s="37"/>
      <c r="K354" s="37"/>
      <c r="L354" s="40"/>
      <c r="M354" s="193"/>
      <c r="N354" s="194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197</v>
      </c>
      <c r="AU354" s="18" t="s">
        <v>86</v>
      </c>
    </row>
    <row r="355" spans="1:65" s="2" customFormat="1" ht="10.199999999999999">
      <c r="A355" s="35"/>
      <c r="B355" s="36"/>
      <c r="C355" s="37"/>
      <c r="D355" s="195" t="s">
        <v>199</v>
      </c>
      <c r="E355" s="37"/>
      <c r="F355" s="196" t="s">
        <v>1163</v>
      </c>
      <c r="G355" s="37"/>
      <c r="H355" s="37"/>
      <c r="I355" s="192"/>
      <c r="J355" s="37"/>
      <c r="K355" s="37"/>
      <c r="L355" s="40"/>
      <c r="M355" s="193"/>
      <c r="N355" s="194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199</v>
      </c>
      <c r="AU355" s="18" t="s">
        <v>86</v>
      </c>
    </row>
    <row r="356" spans="1:65" s="13" customFormat="1" ht="10.199999999999999">
      <c r="B356" s="197"/>
      <c r="C356" s="198"/>
      <c r="D356" s="190" t="s">
        <v>201</v>
      </c>
      <c r="E356" s="199" t="s">
        <v>19</v>
      </c>
      <c r="F356" s="200" t="s">
        <v>84</v>
      </c>
      <c r="G356" s="198"/>
      <c r="H356" s="201">
        <v>1</v>
      </c>
      <c r="I356" s="202"/>
      <c r="J356" s="198"/>
      <c r="K356" s="198"/>
      <c r="L356" s="203"/>
      <c r="M356" s="204"/>
      <c r="N356" s="205"/>
      <c r="O356" s="205"/>
      <c r="P356" s="205"/>
      <c r="Q356" s="205"/>
      <c r="R356" s="205"/>
      <c r="S356" s="205"/>
      <c r="T356" s="206"/>
      <c r="AT356" s="207" t="s">
        <v>201</v>
      </c>
      <c r="AU356" s="207" t="s">
        <v>86</v>
      </c>
      <c r="AV356" s="13" t="s">
        <v>86</v>
      </c>
      <c r="AW356" s="13" t="s">
        <v>37</v>
      </c>
      <c r="AX356" s="13" t="s">
        <v>84</v>
      </c>
      <c r="AY356" s="207" t="s">
        <v>189</v>
      </c>
    </row>
    <row r="357" spans="1:65" s="2" customFormat="1" ht="16.5" customHeight="1">
      <c r="A357" s="35"/>
      <c r="B357" s="36"/>
      <c r="C357" s="176" t="s">
        <v>595</v>
      </c>
      <c r="D357" s="176" t="s">
        <v>191</v>
      </c>
      <c r="E357" s="177" t="s">
        <v>1164</v>
      </c>
      <c r="F357" s="178" t="s">
        <v>1165</v>
      </c>
      <c r="G357" s="179" t="s">
        <v>194</v>
      </c>
      <c r="H357" s="180">
        <v>1</v>
      </c>
      <c r="I357" s="181"/>
      <c r="J357" s="182">
        <f>ROUND(I357*H357,2)</f>
        <v>0</v>
      </c>
      <c r="K357" s="183"/>
      <c r="L357" s="40"/>
      <c r="M357" s="184" t="s">
        <v>19</v>
      </c>
      <c r="N357" s="185" t="s">
        <v>47</v>
      </c>
      <c r="O357" s="65"/>
      <c r="P357" s="186">
        <f>O357*H357</f>
        <v>0</v>
      </c>
      <c r="Q357" s="186">
        <v>0</v>
      </c>
      <c r="R357" s="186">
        <f>Q357*H357</f>
        <v>0</v>
      </c>
      <c r="S357" s="186">
        <v>0</v>
      </c>
      <c r="T357" s="18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8" t="s">
        <v>294</v>
      </c>
      <c r="AT357" s="188" t="s">
        <v>191</v>
      </c>
      <c r="AU357" s="188" t="s">
        <v>86</v>
      </c>
      <c r="AY357" s="18" t="s">
        <v>189</v>
      </c>
      <c r="BE357" s="189">
        <f>IF(N357="základní",J357,0)</f>
        <v>0</v>
      </c>
      <c r="BF357" s="189">
        <f>IF(N357="snížená",J357,0)</f>
        <v>0</v>
      </c>
      <c r="BG357" s="189">
        <f>IF(N357="zákl. přenesená",J357,0)</f>
        <v>0</v>
      </c>
      <c r="BH357" s="189">
        <f>IF(N357="sníž. přenesená",J357,0)</f>
        <v>0</v>
      </c>
      <c r="BI357" s="189">
        <f>IF(N357="nulová",J357,0)</f>
        <v>0</v>
      </c>
      <c r="BJ357" s="18" t="s">
        <v>84</v>
      </c>
      <c r="BK357" s="189">
        <f>ROUND(I357*H357,2)</f>
        <v>0</v>
      </c>
      <c r="BL357" s="18" t="s">
        <v>294</v>
      </c>
      <c r="BM357" s="188" t="s">
        <v>1166</v>
      </c>
    </row>
    <row r="358" spans="1:65" s="2" customFormat="1" ht="10.199999999999999">
      <c r="A358" s="35"/>
      <c r="B358" s="36"/>
      <c r="C358" s="37"/>
      <c r="D358" s="190" t="s">
        <v>197</v>
      </c>
      <c r="E358" s="37"/>
      <c r="F358" s="191" t="s">
        <v>1167</v>
      </c>
      <c r="G358" s="37"/>
      <c r="H358" s="37"/>
      <c r="I358" s="192"/>
      <c r="J358" s="37"/>
      <c r="K358" s="37"/>
      <c r="L358" s="40"/>
      <c r="M358" s="193"/>
      <c r="N358" s="194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197</v>
      </c>
      <c r="AU358" s="18" t="s">
        <v>86</v>
      </c>
    </row>
    <row r="359" spans="1:65" s="2" customFormat="1" ht="10.199999999999999">
      <c r="A359" s="35"/>
      <c r="B359" s="36"/>
      <c r="C359" s="37"/>
      <c r="D359" s="195" t="s">
        <v>199</v>
      </c>
      <c r="E359" s="37"/>
      <c r="F359" s="196" t="s">
        <v>1168</v>
      </c>
      <c r="G359" s="37"/>
      <c r="H359" s="37"/>
      <c r="I359" s="192"/>
      <c r="J359" s="37"/>
      <c r="K359" s="37"/>
      <c r="L359" s="40"/>
      <c r="M359" s="193"/>
      <c r="N359" s="194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199</v>
      </c>
      <c r="AU359" s="18" t="s">
        <v>86</v>
      </c>
    </row>
    <row r="360" spans="1:65" s="13" customFormat="1" ht="10.199999999999999">
      <c r="B360" s="197"/>
      <c r="C360" s="198"/>
      <c r="D360" s="190" t="s">
        <v>201</v>
      </c>
      <c r="E360" s="199" t="s">
        <v>19</v>
      </c>
      <c r="F360" s="200" t="s">
        <v>84</v>
      </c>
      <c r="G360" s="198"/>
      <c r="H360" s="201">
        <v>1</v>
      </c>
      <c r="I360" s="202"/>
      <c r="J360" s="198"/>
      <c r="K360" s="198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201</v>
      </c>
      <c r="AU360" s="207" t="s">
        <v>86</v>
      </c>
      <c r="AV360" s="13" t="s">
        <v>86</v>
      </c>
      <c r="AW360" s="13" t="s">
        <v>37</v>
      </c>
      <c r="AX360" s="13" t="s">
        <v>84</v>
      </c>
      <c r="AY360" s="207" t="s">
        <v>189</v>
      </c>
    </row>
    <row r="361" spans="1:65" s="2" customFormat="1" ht="16.5" customHeight="1">
      <c r="A361" s="35"/>
      <c r="B361" s="36"/>
      <c r="C361" s="176" t="s">
        <v>601</v>
      </c>
      <c r="D361" s="176" t="s">
        <v>191</v>
      </c>
      <c r="E361" s="177" t="s">
        <v>1169</v>
      </c>
      <c r="F361" s="178" t="s">
        <v>1170</v>
      </c>
      <c r="G361" s="179" t="s">
        <v>194</v>
      </c>
      <c r="H361" s="180">
        <v>1</v>
      </c>
      <c r="I361" s="181"/>
      <c r="J361" s="182">
        <f>ROUND(I361*H361,2)</f>
        <v>0</v>
      </c>
      <c r="K361" s="183"/>
      <c r="L361" s="40"/>
      <c r="M361" s="184" t="s">
        <v>19</v>
      </c>
      <c r="N361" s="185" t="s">
        <v>47</v>
      </c>
      <c r="O361" s="65"/>
      <c r="P361" s="186">
        <f>O361*H361</f>
        <v>0</v>
      </c>
      <c r="Q361" s="186">
        <v>0</v>
      </c>
      <c r="R361" s="186">
        <f>Q361*H361</f>
        <v>0</v>
      </c>
      <c r="S361" s="186">
        <v>0</v>
      </c>
      <c r="T361" s="18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8" t="s">
        <v>294</v>
      </c>
      <c r="AT361" s="188" t="s">
        <v>191</v>
      </c>
      <c r="AU361" s="188" t="s">
        <v>86</v>
      </c>
      <c r="AY361" s="18" t="s">
        <v>189</v>
      </c>
      <c r="BE361" s="189">
        <f>IF(N361="základní",J361,0)</f>
        <v>0</v>
      </c>
      <c r="BF361" s="189">
        <f>IF(N361="snížená",J361,0)</f>
        <v>0</v>
      </c>
      <c r="BG361" s="189">
        <f>IF(N361="zákl. přenesená",J361,0)</f>
        <v>0</v>
      </c>
      <c r="BH361" s="189">
        <f>IF(N361="sníž. přenesená",J361,0)</f>
        <v>0</v>
      </c>
      <c r="BI361" s="189">
        <f>IF(N361="nulová",J361,0)</f>
        <v>0</v>
      </c>
      <c r="BJ361" s="18" t="s">
        <v>84</v>
      </c>
      <c r="BK361" s="189">
        <f>ROUND(I361*H361,2)</f>
        <v>0</v>
      </c>
      <c r="BL361" s="18" t="s">
        <v>294</v>
      </c>
      <c r="BM361" s="188" t="s">
        <v>1171</v>
      </c>
    </row>
    <row r="362" spans="1:65" s="2" customFormat="1" ht="10.199999999999999">
      <c r="A362" s="35"/>
      <c r="B362" s="36"/>
      <c r="C362" s="37"/>
      <c r="D362" s="190" t="s">
        <v>197</v>
      </c>
      <c r="E362" s="37"/>
      <c r="F362" s="191" t="s">
        <v>1172</v>
      </c>
      <c r="G362" s="37"/>
      <c r="H362" s="37"/>
      <c r="I362" s="192"/>
      <c r="J362" s="37"/>
      <c r="K362" s="37"/>
      <c r="L362" s="40"/>
      <c r="M362" s="193"/>
      <c r="N362" s="194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197</v>
      </c>
      <c r="AU362" s="18" t="s">
        <v>86</v>
      </c>
    </row>
    <row r="363" spans="1:65" s="2" customFormat="1" ht="10.199999999999999">
      <c r="A363" s="35"/>
      <c r="B363" s="36"/>
      <c r="C363" s="37"/>
      <c r="D363" s="195" t="s">
        <v>199</v>
      </c>
      <c r="E363" s="37"/>
      <c r="F363" s="196" t="s">
        <v>1173</v>
      </c>
      <c r="G363" s="37"/>
      <c r="H363" s="37"/>
      <c r="I363" s="192"/>
      <c r="J363" s="37"/>
      <c r="K363" s="37"/>
      <c r="L363" s="40"/>
      <c r="M363" s="193"/>
      <c r="N363" s="194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199</v>
      </c>
      <c r="AU363" s="18" t="s">
        <v>86</v>
      </c>
    </row>
    <row r="364" spans="1:65" s="13" customFormat="1" ht="10.199999999999999">
      <c r="B364" s="197"/>
      <c r="C364" s="198"/>
      <c r="D364" s="190" t="s">
        <v>201</v>
      </c>
      <c r="E364" s="199" t="s">
        <v>19</v>
      </c>
      <c r="F364" s="200" t="s">
        <v>84</v>
      </c>
      <c r="G364" s="198"/>
      <c r="H364" s="201">
        <v>1</v>
      </c>
      <c r="I364" s="202"/>
      <c r="J364" s="198"/>
      <c r="K364" s="198"/>
      <c r="L364" s="203"/>
      <c r="M364" s="204"/>
      <c r="N364" s="205"/>
      <c r="O364" s="205"/>
      <c r="P364" s="205"/>
      <c r="Q364" s="205"/>
      <c r="R364" s="205"/>
      <c r="S364" s="205"/>
      <c r="T364" s="206"/>
      <c r="AT364" s="207" t="s">
        <v>201</v>
      </c>
      <c r="AU364" s="207" t="s">
        <v>86</v>
      </c>
      <c r="AV364" s="13" t="s">
        <v>86</v>
      </c>
      <c r="AW364" s="13" t="s">
        <v>37</v>
      </c>
      <c r="AX364" s="13" t="s">
        <v>84</v>
      </c>
      <c r="AY364" s="207" t="s">
        <v>189</v>
      </c>
    </row>
    <row r="365" spans="1:65" s="2" customFormat="1" ht="16.5" customHeight="1">
      <c r="A365" s="35"/>
      <c r="B365" s="36"/>
      <c r="C365" s="176" t="s">
        <v>605</v>
      </c>
      <c r="D365" s="176" t="s">
        <v>191</v>
      </c>
      <c r="E365" s="177" t="s">
        <v>1174</v>
      </c>
      <c r="F365" s="178" t="s">
        <v>1175</v>
      </c>
      <c r="G365" s="179" t="s">
        <v>194</v>
      </c>
      <c r="H365" s="180">
        <v>1</v>
      </c>
      <c r="I365" s="181"/>
      <c r="J365" s="182">
        <f>ROUND(I365*H365,2)</f>
        <v>0</v>
      </c>
      <c r="K365" s="183"/>
      <c r="L365" s="40"/>
      <c r="M365" s="184" t="s">
        <v>19</v>
      </c>
      <c r="N365" s="185" t="s">
        <v>47</v>
      </c>
      <c r="O365" s="65"/>
      <c r="P365" s="186">
        <f>O365*H365</f>
        <v>0</v>
      </c>
      <c r="Q365" s="186">
        <v>0</v>
      </c>
      <c r="R365" s="186">
        <f>Q365*H365</f>
        <v>0</v>
      </c>
      <c r="S365" s="186">
        <v>0</v>
      </c>
      <c r="T365" s="18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8" t="s">
        <v>294</v>
      </c>
      <c r="AT365" s="188" t="s">
        <v>191</v>
      </c>
      <c r="AU365" s="188" t="s">
        <v>86</v>
      </c>
      <c r="AY365" s="18" t="s">
        <v>189</v>
      </c>
      <c r="BE365" s="189">
        <f>IF(N365="základní",J365,0)</f>
        <v>0</v>
      </c>
      <c r="BF365" s="189">
        <f>IF(N365="snížená",J365,0)</f>
        <v>0</v>
      </c>
      <c r="BG365" s="189">
        <f>IF(N365="zákl. přenesená",J365,0)</f>
        <v>0</v>
      </c>
      <c r="BH365" s="189">
        <f>IF(N365="sníž. přenesená",J365,0)</f>
        <v>0</v>
      </c>
      <c r="BI365" s="189">
        <f>IF(N365="nulová",J365,0)</f>
        <v>0</v>
      </c>
      <c r="BJ365" s="18" t="s">
        <v>84</v>
      </c>
      <c r="BK365" s="189">
        <f>ROUND(I365*H365,2)</f>
        <v>0</v>
      </c>
      <c r="BL365" s="18" t="s">
        <v>294</v>
      </c>
      <c r="BM365" s="188" t="s">
        <v>1176</v>
      </c>
    </row>
    <row r="366" spans="1:65" s="2" customFormat="1" ht="10.199999999999999">
      <c r="A366" s="35"/>
      <c r="B366" s="36"/>
      <c r="C366" s="37"/>
      <c r="D366" s="190" t="s">
        <v>197</v>
      </c>
      <c r="E366" s="37"/>
      <c r="F366" s="191" t="s">
        <v>1177</v>
      </c>
      <c r="G366" s="37"/>
      <c r="H366" s="37"/>
      <c r="I366" s="192"/>
      <c r="J366" s="37"/>
      <c r="K366" s="37"/>
      <c r="L366" s="40"/>
      <c r="M366" s="193"/>
      <c r="N366" s="194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197</v>
      </c>
      <c r="AU366" s="18" t="s">
        <v>86</v>
      </c>
    </row>
    <row r="367" spans="1:65" s="2" customFormat="1" ht="10.199999999999999">
      <c r="A367" s="35"/>
      <c r="B367" s="36"/>
      <c r="C367" s="37"/>
      <c r="D367" s="195" t="s">
        <v>199</v>
      </c>
      <c r="E367" s="37"/>
      <c r="F367" s="196" t="s">
        <v>1178</v>
      </c>
      <c r="G367" s="37"/>
      <c r="H367" s="37"/>
      <c r="I367" s="192"/>
      <c r="J367" s="37"/>
      <c r="K367" s="37"/>
      <c r="L367" s="40"/>
      <c r="M367" s="193"/>
      <c r="N367" s="194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199</v>
      </c>
      <c r="AU367" s="18" t="s">
        <v>86</v>
      </c>
    </row>
    <row r="368" spans="1:65" s="13" customFormat="1" ht="10.199999999999999">
      <c r="B368" s="197"/>
      <c r="C368" s="198"/>
      <c r="D368" s="190" t="s">
        <v>201</v>
      </c>
      <c r="E368" s="199" t="s">
        <v>19</v>
      </c>
      <c r="F368" s="200" t="s">
        <v>84</v>
      </c>
      <c r="G368" s="198"/>
      <c r="H368" s="201">
        <v>1</v>
      </c>
      <c r="I368" s="202"/>
      <c r="J368" s="198"/>
      <c r="K368" s="198"/>
      <c r="L368" s="203"/>
      <c r="M368" s="204"/>
      <c r="N368" s="205"/>
      <c r="O368" s="205"/>
      <c r="P368" s="205"/>
      <c r="Q368" s="205"/>
      <c r="R368" s="205"/>
      <c r="S368" s="205"/>
      <c r="T368" s="206"/>
      <c r="AT368" s="207" t="s">
        <v>201</v>
      </c>
      <c r="AU368" s="207" t="s">
        <v>86</v>
      </c>
      <c r="AV368" s="13" t="s">
        <v>86</v>
      </c>
      <c r="AW368" s="13" t="s">
        <v>37</v>
      </c>
      <c r="AX368" s="13" t="s">
        <v>84</v>
      </c>
      <c r="AY368" s="207" t="s">
        <v>189</v>
      </c>
    </row>
    <row r="369" spans="1:65" s="2" customFormat="1" ht="16.5" customHeight="1">
      <c r="A369" s="35"/>
      <c r="B369" s="36"/>
      <c r="C369" s="176" t="s">
        <v>609</v>
      </c>
      <c r="D369" s="176" t="s">
        <v>191</v>
      </c>
      <c r="E369" s="177" t="s">
        <v>1179</v>
      </c>
      <c r="F369" s="178" t="s">
        <v>1180</v>
      </c>
      <c r="G369" s="179" t="s">
        <v>194</v>
      </c>
      <c r="H369" s="180">
        <v>1</v>
      </c>
      <c r="I369" s="181"/>
      <c r="J369" s="182">
        <f>ROUND(I369*H369,2)</f>
        <v>0</v>
      </c>
      <c r="K369" s="183"/>
      <c r="L369" s="40"/>
      <c r="M369" s="184" t="s">
        <v>19</v>
      </c>
      <c r="N369" s="185" t="s">
        <v>47</v>
      </c>
      <c r="O369" s="65"/>
      <c r="P369" s="186">
        <f>O369*H369</f>
        <v>0</v>
      </c>
      <c r="Q369" s="186">
        <v>0</v>
      </c>
      <c r="R369" s="186">
        <f>Q369*H369</f>
        <v>0</v>
      </c>
      <c r="S369" s="186">
        <v>0</v>
      </c>
      <c r="T369" s="18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8" t="s">
        <v>294</v>
      </c>
      <c r="AT369" s="188" t="s">
        <v>191</v>
      </c>
      <c r="AU369" s="188" t="s">
        <v>86</v>
      </c>
      <c r="AY369" s="18" t="s">
        <v>189</v>
      </c>
      <c r="BE369" s="189">
        <f>IF(N369="základní",J369,0)</f>
        <v>0</v>
      </c>
      <c r="BF369" s="189">
        <f>IF(N369="snížená",J369,0)</f>
        <v>0</v>
      </c>
      <c r="BG369" s="189">
        <f>IF(N369="zákl. přenesená",J369,0)</f>
        <v>0</v>
      </c>
      <c r="BH369" s="189">
        <f>IF(N369="sníž. přenesená",J369,0)</f>
        <v>0</v>
      </c>
      <c r="BI369" s="189">
        <f>IF(N369="nulová",J369,0)</f>
        <v>0</v>
      </c>
      <c r="BJ369" s="18" t="s">
        <v>84</v>
      </c>
      <c r="BK369" s="189">
        <f>ROUND(I369*H369,2)</f>
        <v>0</v>
      </c>
      <c r="BL369" s="18" t="s">
        <v>294</v>
      </c>
      <c r="BM369" s="188" t="s">
        <v>1181</v>
      </c>
    </row>
    <row r="370" spans="1:65" s="2" customFormat="1" ht="10.199999999999999">
      <c r="A370" s="35"/>
      <c r="B370" s="36"/>
      <c r="C370" s="37"/>
      <c r="D370" s="190" t="s">
        <v>197</v>
      </c>
      <c r="E370" s="37"/>
      <c r="F370" s="191" t="s">
        <v>1182</v>
      </c>
      <c r="G370" s="37"/>
      <c r="H370" s="37"/>
      <c r="I370" s="192"/>
      <c r="J370" s="37"/>
      <c r="K370" s="37"/>
      <c r="L370" s="40"/>
      <c r="M370" s="193"/>
      <c r="N370" s="194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197</v>
      </c>
      <c r="AU370" s="18" t="s">
        <v>86</v>
      </c>
    </row>
    <row r="371" spans="1:65" s="2" customFormat="1" ht="10.199999999999999">
      <c r="A371" s="35"/>
      <c r="B371" s="36"/>
      <c r="C371" s="37"/>
      <c r="D371" s="195" t="s">
        <v>199</v>
      </c>
      <c r="E371" s="37"/>
      <c r="F371" s="196" t="s">
        <v>1183</v>
      </c>
      <c r="G371" s="37"/>
      <c r="H371" s="37"/>
      <c r="I371" s="192"/>
      <c r="J371" s="37"/>
      <c r="K371" s="37"/>
      <c r="L371" s="40"/>
      <c r="M371" s="193"/>
      <c r="N371" s="194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199</v>
      </c>
      <c r="AU371" s="18" t="s">
        <v>86</v>
      </c>
    </row>
    <row r="372" spans="1:65" s="13" customFormat="1" ht="10.199999999999999">
      <c r="B372" s="197"/>
      <c r="C372" s="198"/>
      <c r="D372" s="190" t="s">
        <v>201</v>
      </c>
      <c r="E372" s="199" t="s">
        <v>19</v>
      </c>
      <c r="F372" s="200" t="s">
        <v>84</v>
      </c>
      <c r="G372" s="198"/>
      <c r="H372" s="201">
        <v>1</v>
      </c>
      <c r="I372" s="202"/>
      <c r="J372" s="198"/>
      <c r="K372" s="198"/>
      <c r="L372" s="203"/>
      <c r="M372" s="204"/>
      <c r="N372" s="205"/>
      <c r="O372" s="205"/>
      <c r="P372" s="205"/>
      <c r="Q372" s="205"/>
      <c r="R372" s="205"/>
      <c r="S372" s="205"/>
      <c r="T372" s="206"/>
      <c r="AT372" s="207" t="s">
        <v>201</v>
      </c>
      <c r="AU372" s="207" t="s">
        <v>86</v>
      </c>
      <c r="AV372" s="13" t="s">
        <v>86</v>
      </c>
      <c r="AW372" s="13" t="s">
        <v>37</v>
      </c>
      <c r="AX372" s="13" t="s">
        <v>84</v>
      </c>
      <c r="AY372" s="207" t="s">
        <v>189</v>
      </c>
    </row>
    <row r="373" spans="1:65" s="2" customFormat="1" ht="21.75" customHeight="1">
      <c r="A373" s="35"/>
      <c r="B373" s="36"/>
      <c r="C373" s="176" t="s">
        <v>615</v>
      </c>
      <c r="D373" s="176" t="s">
        <v>191</v>
      </c>
      <c r="E373" s="177" t="s">
        <v>1184</v>
      </c>
      <c r="F373" s="178" t="s">
        <v>1185</v>
      </c>
      <c r="G373" s="179" t="s">
        <v>194</v>
      </c>
      <c r="H373" s="180">
        <v>1</v>
      </c>
      <c r="I373" s="181"/>
      <c r="J373" s="182">
        <f>ROUND(I373*H373,2)</f>
        <v>0</v>
      </c>
      <c r="K373" s="183"/>
      <c r="L373" s="40"/>
      <c r="M373" s="184" t="s">
        <v>19</v>
      </c>
      <c r="N373" s="185" t="s">
        <v>47</v>
      </c>
      <c r="O373" s="65"/>
      <c r="P373" s="186">
        <f>O373*H373</f>
        <v>0</v>
      </c>
      <c r="Q373" s="186">
        <v>0</v>
      </c>
      <c r="R373" s="186">
        <f>Q373*H373</f>
        <v>0</v>
      </c>
      <c r="S373" s="186">
        <v>0</v>
      </c>
      <c r="T373" s="18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88" t="s">
        <v>294</v>
      </c>
      <c r="AT373" s="188" t="s">
        <v>191</v>
      </c>
      <c r="AU373" s="188" t="s">
        <v>86</v>
      </c>
      <c r="AY373" s="18" t="s">
        <v>189</v>
      </c>
      <c r="BE373" s="189">
        <f>IF(N373="základní",J373,0)</f>
        <v>0</v>
      </c>
      <c r="BF373" s="189">
        <f>IF(N373="snížená",J373,0)</f>
        <v>0</v>
      </c>
      <c r="BG373" s="189">
        <f>IF(N373="zákl. přenesená",J373,0)</f>
        <v>0</v>
      </c>
      <c r="BH373" s="189">
        <f>IF(N373="sníž. přenesená",J373,0)</f>
        <v>0</v>
      </c>
      <c r="BI373" s="189">
        <f>IF(N373="nulová",J373,0)</f>
        <v>0</v>
      </c>
      <c r="BJ373" s="18" t="s">
        <v>84</v>
      </c>
      <c r="BK373" s="189">
        <f>ROUND(I373*H373,2)</f>
        <v>0</v>
      </c>
      <c r="BL373" s="18" t="s">
        <v>294</v>
      </c>
      <c r="BM373" s="188" t="s">
        <v>1186</v>
      </c>
    </row>
    <row r="374" spans="1:65" s="2" customFormat="1" ht="19.2">
      <c r="A374" s="35"/>
      <c r="B374" s="36"/>
      <c r="C374" s="37"/>
      <c r="D374" s="190" t="s">
        <v>197</v>
      </c>
      <c r="E374" s="37"/>
      <c r="F374" s="191" t="s">
        <v>1187</v>
      </c>
      <c r="G374" s="37"/>
      <c r="H374" s="37"/>
      <c r="I374" s="192"/>
      <c r="J374" s="37"/>
      <c r="K374" s="37"/>
      <c r="L374" s="40"/>
      <c r="M374" s="193"/>
      <c r="N374" s="194"/>
      <c r="O374" s="65"/>
      <c r="P374" s="65"/>
      <c r="Q374" s="65"/>
      <c r="R374" s="65"/>
      <c r="S374" s="65"/>
      <c r="T374" s="66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197</v>
      </c>
      <c r="AU374" s="18" t="s">
        <v>86</v>
      </c>
    </row>
    <row r="375" spans="1:65" s="2" customFormat="1" ht="10.199999999999999">
      <c r="A375" s="35"/>
      <c r="B375" s="36"/>
      <c r="C375" s="37"/>
      <c r="D375" s="195" t="s">
        <v>199</v>
      </c>
      <c r="E375" s="37"/>
      <c r="F375" s="196" t="s">
        <v>1188</v>
      </c>
      <c r="G375" s="37"/>
      <c r="H375" s="37"/>
      <c r="I375" s="192"/>
      <c r="J375" s="37"/>
      <c r="K375" s="37"/>
      <c r="L375" s="40"/>
      <c r="M375" s="193"/>
      <c r="N375" s="194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199</v>
      </c>
      <c r="AU375" s="18" t="s">
        <v>86</v>
      </c>
    </row>
    <row r="376" spans="1:65" s="13" customFormat="1" ht="10.199999999999999">
      <c r="B376" s="197"/>
      <c r="C376" s="198"/>
      <c r="D376" s="190" t="s">
        <v>201</v>
      </c>
      <c r="E376" s="199" t="s">
        <v>19</v>
      </c>
      <c r="F376" s="200" t="s">
        <v>84</v>
      </c>
      <c r="G376" s="198"/>
      <c r="H376" s="201">
        <v>1</v>
      </c>
      <c r="I376" s="202"/>
      <c r="J376" s="198"/>
      <c r="K376" s="198"/>
      <c r="L376" s="203"/>
      <c r="M376" s="204"/>
      <c r="N376" s="205"/>
      <c r="O376" s="205"/>
      <c r="P376" s="205"/>
      <c r="Q376" s="205"/>
      <c r="R376" s="205"/>
      <c r="S376" s="205"/>
      <c r="T376" s="206"/>
      <c r="AT376" s="207" t="s">
        <v>201</v>
      </c>
      <c r="AU376" s="207" t="s">
        <v>86</v>
      </c>
      <c r="AV376" s="13" t="s">
        <v>86</v>
      </c>
      <c r="AW376" s="13" t="s">
        <v>37</v>
      </c>
      <c r="AX376" s="13" t="s">
        <v>84</v>
      </c>
      <c r="AY376" s="207" t="s">
        <v>189</v>
      </c>
    </row>
    <row r="377" spans="1:65" s="2" customFormat="1" ht="16.5" customHeight="1">
      <c r="A377" s="35"/>
      <c r="B377" s="36"/>
      <c r="C377" s="176" t="s">
        <v>620</v>
      </c>
      <c r="D377" s="176" t="s">
        <v>191</v>
      </c>
      <c r="E377" s="177" t="s">
        <v>1189</v>
      </c>
      <c r="F377" s="178" t="s">
        <v>1190</v>
      </c>
      <c r="G377" s="179" t="s">
        <v>194</v>
      </c>
      <c r="H377" s="180">
        <v>1</v>
      </c>
      <c r="I377" s="181"/>
      <c r="J377" s="182">
        <f>ROUND(I377*H377,2)</f>
        <v>0</v>
      </c>
      <c r="K377" s="183"/>
      <c r="L377" s="40"/>
      <c r="M377" s="184" t="s">
        <v>19</v>
      </c>
      <c r="N377" s="185" t="s">
        <v>47</v>
      </c>
      <c r="O377" s="65"/>
      <c r="P377" s="186">
        <f>O377*H377</f>
        <v>0</v>
      </c>
      <c r="Q377" s="186">
        <v>0</v>
      </c>
      <c r="R377" s="186">
        <f>Q377*H377</f>
        <v>0</v>
      </c>
      <c r="S377" s="186">
        <v>0</v>
      </c>
      <c r="T377" s="187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8" t="s">
        <v>294</v>
      </c>
      <c r="AT377" s="188" t="s">
        <v>191</v>
      </c>
      <c r="AU377" s="188" t="s">
        <v>86</v>
      </c>
      <c r="AY377" s="18" t="s">
        <v>189</v>
      </c>
      <c r="BE377" s="189">
        <f>IF(N377="základní",J377,0)</f>
        <v>0</v>
      </c>
      <c r="BF377" s="189">
        <f>IF(N377="snížená",J377,0)</f>
        <v>0</v>
      </c>
      <c r="BG377" s="189">
        <f>IF(N377="zákl. přenesená",J377,0)</f>
        <v>0</v>
      </c>
      <c r="BH377" s="189">
        <f>IF(N377="sníž. přenesená",J377,0)</f>
        <v>0</v>
      </c>
      <c r="BI377" s="189">
        <f>IF(N377="nulová",J377,0)</f>
        <v>0</v>
      </c>
      <c r="BJ377" s="18" t="s">
        <v>84</v>
      </c>
      <c r="BK377" s="189">
        <f>ROUND(I377*H377,2)</f>
        <v>0</v>
      </c>
      <c r="BL377" s="18" t="s">
        <v>294</v>
      </c>
      <c r="BM377" s="188" t="s">
        <v>1191</v>
      </c>
    </row>
    <row r="378" spans="1:65" s="2" customFormat="1" ht="19.2">
      <c r="A378" s="35"/>
      <c r="B378" s="36"/>
      <c r="C378" s="37"/>
      <c r="D378" s="190" t="s">
        <v>197</v>
      </c>
      <c r="E378" s="37"/>
      <c r="F378" s="191" t="s">
        <v>1192</v>
      </c>
      <c r="G378" s="37"/>
      <c r="H378" s="37"/>
      <c r="I378" s="192"/>
      <c r="J378" s="37"/>
      <c r="K378" s="37"/>
      <c r="L378" s="40"/>
      <c r="M378" s="193"/>
      <c r="N378" s="194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197</v>
      </c>
      <c r="AU378" s="18" t="s">
        <v>86</v>
      </c>
    </row>
    <row r="379" spans="1:65" s="2" customFormat="1" ht="10.199999999999999">
      <c r="A379" s="35"/>
      <c r="B379" s="36"/>
      <c r="C379" s="37"/>
      <c r="D379" s="195" t="s">
        <v>199</v>
      </c>
      <c r="E379" s="37"/>
      <c r="F379" s="196" t="s">
        <v>1193</v>
      </c>
      <c r="G379" s="37"/>
      <c r="H379" s="37"/>
      <c r="I379" s="192"/>
      <c r="J379" s="37"/>
      <c r="K379" s="37"/>
      <c r="L379" s="40"/>
      <c r="M379" s="193"/>
      <c r="N379" s="194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199</v>
      </c>
      <c r="AU379" s="18" t="s">
        <v>86</v>
      </c>
    </row>
    <row r="380" spans="1:65" s="13" customFormat="1" ht="10.199999999999999">
      <c r="B380" s="197"/>
      <c r="C380" s="198"/>
      <c r="D380" s="190" t="s">
        <v>201</v>
      </c>
      <c r="E380" s="199" t="s">
        <v>19</v>
      </c>
      <c r="F380" s="200" t="s">
        <v>84</v>
      </c>
      <c r="G380" s="198"/>
      <c r="H380" s="201">
        <v>1</v>
      </c>
      <c r="I380" s="202"/>
      <c r="J380" s="198"/>
      <c r="K380" s="198"/>
      <c r="L380" s="203"/>
      <c r="M380" s="204"/>
      <c r="N380" s="205"/>
      <c r="O380" s="205"/>
      <c r="P380" s="205"/>
      <c r="Q380" s="205"/>
      <c r="R380" s="205"/>
      <c r="S380" s="205"/>
      <c r="T380" s="206"/>
      <c r="AT380" s="207" t="s">
        <v>201</v>
      </c>
      <c r="AU380" s="207" t="s">
        <v>86</v>
      </c>
      <c r="AV380" s="13" t="s">
        <v>86</v>
      </c>
      <c r="AW380" s="13" t="s">
        <v>37</v>
      </c>
      <c r="AX380" s="13" t="s">
        <v>84</v>
      </c>
      <c r="AY380" s="207" t="s">
        <v>189</v>
      </c>
    </row>
    <row r="381" spans="1:65" s="2" customFormat="1" ht="37.799999999999997" customHeight="1">
      <c r="A381" s="35"/>
      <c r="B381" s="36"/>
      <c r="C381" s="208" t="s">
        <v>627</v>
      </c>
      <c r="D381" s="208" t="s">
        <v>269</v>
      </c>
      <c r="E381" s="209" t="s">
        <v>1194</v>
      </c>
      <c r="F381" s="210" t="s">
        <v>1195</v>
      </c>
      <c r="G381" s="211" t="s">
        <v>194</v>
      </c>
      <c r="H381" s="212">
        <v>1</v>
      </c>
      <c r="I381" s="213"/>
      <c r="J381" s="214">
        <f>ROUND(I381*H381,2)</f>
        <v>0</v>
      </c>
      <c r="K381" s="215"/>
      <c r="L381" s="216"/>
      <c r="M381" s="217" t="s">
        <v>19</v>
      </c>
      <c r="N381" s="218" t="s">
        <v>47</v>
      </c>
      <c r="O381" s="65"/>
      <c r="P381" s="186">
        <f>O381*H381</f>
        <v>0</v>
      </c>
      <c r="Q381" s="186">
        <v>0.01</v>
      </c>
      <c r="R381" s="186">
        <f>Q381*H381</f>
        <v>0.01</v>
      </c>
      <c r="S381" s="186">
        <v>0</v>
      </c>
      <c r="T381" s="18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8" t="s">
        <v>400</v>
      </c>
      <c r="AT381" s="188" t="s">
        <v>269</v>
      </c>
      <c r="AU381" s="188" t="s">
        <v>86</v>
      </c>
      <c r="AY381" s="18" t="s">
        <v>189</v>
      </c>
      <c r="BE381" s="189">
        <f>IF(N381="základní",J381,0)</f>
        <v>0</v>
      </c>
      <c r="BF381" s="189">
        <f>IF(N381="snížená",J381,0)</f>
        <v>0</v>
      </c>
      <c r="BG381" s="189">
        <f>IF(N381="zákl. přenesená",J381,0)</f>
        <v>0</v>
      </c>
      <c r="BH381" s="189">
        <f>IF(N381="sníž. přenesená",J381,0)</f>
        <v>0</v>
      </c>
      <c r="BI381" s="189">
        <f>IF(N381="nulová",J381,0)</f>
        <v>0</v>
      </c>
      <c r="BJ381" s="18" t="s">
        <v>84</v>
      </c>
      <c r="BK381" s="189">
        <f>ROUND(I381*H381,2)</f>
        <v>0</v>
      </c>
      <c r="BL381" s="18" t="s">
        <v>294</v>
      </c>
      <c r="BM381" s="188" t="s">
        <v>1196</v>
      </c>
    </row>
    <row r="382" spans="1:65" s="2" customFormat="1" ht="28.8">
      <c r="A382" s="35"/>
      <c r="B382" s="36"/>
      <c r="C382" s="37"/>
      <c r="D382" s="190" t="s">
        <v>197</v>
      </c>
      <c r="E382" s="37"/>
      <c r="F382" s="191" t="s">
        <v>1195</v>
      </c>
      <c r="G382" s="37"/>
      <c r="H382" s="37"/>
      <c r="I382" s="192"/>
      <c r="J382" s="37"/>
      <c r="K382" s="37"/>
      <c r="L382" s="40"/>
      <c r="M382" s="193"/>
      <c r="N382" s="194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197</v>
      </c>
      <c r="AU382" s="18" t="s">
        <v>86</v>
      </c>
    </row>
    <row r="383" spans="1:65" s="2" customFormat="1" ht="16.5" customHeight="1">
      <c r="A383" s="35"/>
      <c r="B383" s="36"/>
      <c r="C383" s="176" t="s">
        <v>632</v>
      </c>
      <c r="D383" s="176" t="s">
        <v>191</v>
      </c>
      <c r="E383" s="177" t="s">
        <v>1197</v>
      </c>
      <c r="F383" s="178" t="s">
        <v>1198</v>
      </c>
      <c r="G383" s="179" t="s">
        <v>194</v>
      </c>
      <c r="H383" s="180">
        <v>2</v>
      </c>
      <c r="I383" s="181"/>
      <c r="J383" s="182">
        <f>ROUND(I383*H383,2)</f>
        <v>0</v>
      </c>
      <c r="K383" s="183"/>
      <c r="L383" s="40"/>
      <c r="M383" s="184" t="s">
        <v>19</v>
      </c>
      <c r="N383" s="185" t="s">
        <v>47</v>
      </c>
      <c r="O383" s="65"/>
      <c r="P383" s="186">
        <f>O383*H383</f>
        <v>0</v>
      </c>
      <c r="Q383" s="186">
        <v>0</v>
      </c>
      <c r="R383" s="186">
        <f>Q383*H383</f>
        <v>0</v>
      </c>
      <c r="S383" s="186">
        <v>0</v>
      </c>
      <c r="T383" s="187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88" t="s">
        <v>294</v>
      </c>
      <c r="AT383" s="188" t="s">
        <v>191</v>
      </c>
      <c r="AU383" s="188" t="s">
        <v>86</v>
      </c>
      <c r="AY383" s="18" t="s">
        <v>189</v>
      </c>
      <c r="BE383" s="189">
        <f>IF(N383="základní",J383,0)</f>
        <v>0</v>
      </c>
      <c r="BF383" s="189">
        <f>IF(N383="snížená",J383,0)</f>
        <v>0</v>
      </c>
      <c r="BG383" s="189">
        <f>IF(N383="zákl. přenesená",J383,0)</f>
        <v>0</v>
      </c>
      <c r="BH383" s="189">
        <f>IF(N383="sníž. přenesená",J383,0)</f>
        <v>0</v>
      </c>
      <c r="BI383" s="189">
        <f>IF(N383="nulová",J383,0)</f>
        <v>0</v>
      </c>
      <c r="BJ383" s="18" t="s">
        <v>84</v>
      </c>
      <c r="BK383" s="189">
        <f>ROUND(I383*H383,2)</f>
        <v>0</v>
      </c>
      <c r="BL383" s="18" t="s">
        <v>294</v>
      </c>
      <c r="BM383" s="188" t="s">
        <v>1199</v>
      </c>
    </row>
    <row r="384" spans="1:65" s="2" customFormat="1" ht="19.2">
      <c r="A384" s="35"/>
      <c r="B384" s="36"/>
      <c r="C384" s="37"/>
      <c r="D384" s="190" t="s">
        <v>197</v>
      </c>
      <c r="E384" s="37"/>
      <c r="F384" s="191" t="s">
        <v>1200</v>
      </c>
      <c r="G384" s="37"/>
      <c r="H384" s="37"/>
      <c r="I384" s="192"/>
      <c r="J384" s="37"/>
      <c r="K384" s="37"/>
      <c r="L384" s="40"/>
      <c r="M384" s="193"/>
      <c r="N384" s="194"/>
      <c r="O384" s="65"/>
      <c r="P384" s="65"/>
      <c r="Q384" s="65"/>
      <c r="R384" s="65"/>
      <c r="S384" s="65"/>
      <c r="T384" s="66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197</v>
      </c>
      <c r="AU384" s="18" t="s">
        <v>86</v>
      </c>
    </row>
    <row r="385" spans="1:65" s="2" customFormat="1" ht="10.199999999999999">
      <c r="A385" s="35"/>
      <c r="B385" s="36"/>
      <c r="C385" s="37"/>
      <c r="D385" s="195" t="s">
        <v>199</v>
      </c>
      <c r="E385" s="37"/>
      <c r="F385" s="196" t="s">
        <v>1201</v>
      </c>
      <c r="G385" s="37"/>
      <c r="H385" s="37"/>
      <c r="I385" s="192"/>
      <c r="J385" s="37"/>
      <c r="K385" s="37"/>
      <c r="L385" s="40"/>
      <c r="M385" s="193"/>
      <c r="N385" s="194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199</v>
      </c>
      <c r="AU385" s="18" t="s">
        <v>86</v>
      </c>
    </row>
    <row r="386" spans="1:65" s="13" customFormat="1" ht="10.199999999999999">
      <c r="B386" s="197"/>
      <c r="C386" s="198"/>
      <c r="D386" s="190" t="s">
        <v>201</v>
      </c>
      <c r="E386" s="199" t="s">
        <v>19</v>
      </c>
      <c r="F386" s="200" t="s">
        <v>1202</v>
      </c>
      <c r="G386" s="198"/>
      <c r="H386" s="201">
        <v>2</v>
      </c>
      <c r="I386" s="202"/>
      <c r="J386" s="198"/>
      <c r="K386" s="198"/>
      <c r="L386" s="203"/>
      <c r="M386" s="204"/>
      <c r="N386" s="205"/>
      <c r="O386" s="205"/>
      <c r="P386" s="205"/>
      <c r="Q386" s="205"/>
      <c r="R386" s="205"/>
      <c r="S386" s="205"/>
      <c r="T386" s="206"/>
      <c r="AT386" s="207" t="s">
        <v>201</v>
      </c>
      <c r="AU386" s="207" t="s">
        <v>86</v>
      </c>
      <c r="AV386" s="13" t="s">
        <v>86</v>
      </c>
      <c r="AW386" s="13" t="s">
        <v>37</v>
      </c>
      <c r="AX386" s="13" t="s">
        <v>84</v>
      </c>
      <c r="AY386" s="207" t="s">
        <v>189</v>
      </c>
    </row>
    <row r="387" spans="1:65" s="2" customFormat="1" ht="24.15" customHeight="1">
      <c r="A387" s="35"/>
      <c r="B387" s="36"/>
      <c r="C387" s="208" t="s">
        <v>636</v>
      </c>
      <c r="D387" s="208" t="s">
        <v>269</v>
      </c>
      <c r="E387" s="209" t="s">
        <v>1203</v>
      </c>
      <c r="F387" s="210" t="s">
        <v>1204</v>
      </c>
      <c r="G387" s="211" t="s">
        <v>194</v>
      </c>
      <c r="H387" s="212">
        <v>2</v>
      </c>
      <c r="I387" s="213"/>
      <c r="J387" s="214">
        <f>ROUND(I387*H387,2)</f>
        <v>0</v>
      </c>
      <c r="K387" s="215"/>
      <c r="L387" s="216"/>
      <c r="M387" s="217" t="s">
        <v>19</v>
      </c>
      <c r="N387" s="218" t="s">
        <v>47</v>
      </c>
      <c r="O387" s="65"/>
      <c r="P387" s="186">
        <f>O387*H387</f>
        <v>0</v>
      </c>
      <c r="Q387" s="186">
        <v>2.9999999999999997E-4</v>
      </c>
      <c r="R387" s="186">
        <f>Q387*H387</f>
        <v>5.9999999999999995E-4</v>
      </c>
      <c r="S387" s="186">
        <v>0</v>
      </c>
      <c r="T387" s="18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88" t="s">
        <v>400</v>
      </c>
      <c r="AT387" s="188" t="s">
        <v>269</v>
      </c>
      <c r="AU387" s="188" t="s">
        <v>86</v>
      </c>
      <c r="AY387" s="18" t="s">
        <v>189</v>
      </c>
      <c r="BE387" s="189">
        <f>IF(N387="základní",J387,0)</f>
        <v>0</v>
      </c>
      <c r="BF387" s="189">
        <f>IF(N387="snížená",J387,0)</f>
        <v>0</v>
      </c>
      <c r="BG387" s="189">
        <f>IF(N387="zákl. přenesená",J387,0)</f>
        <v>0</v>
      </c>
      <c r="BH387" s="189">
        <f>IF(N387="sníž. přenesená",J387,0)</f>
        <v>0</v>
      </c>
      <c r="BI387" s="189">
        <f>IF(N387="nulová",J387,0)</f>
        <v>0</v>
      </c>
      <c r="BJ387" s="18" t="s">
        <v>84</v>
      </c>
      <c r="BK387" s="189">
        <f>ROUND(I387*H387,2)</f>
        <v>0</v>
      </c>
      <c r="BL387" s="18" t="s">
        <v>294</v>
      </c>
      <c r="BM387" s="188" t="s">
        <v>1205</v>
      </c>
    </row>
    <row r="388" spans="1:65" s="2" customFormat="1" ht="19.2">
      <c r="A388" s="35"/>
      <c r="B388" s="36"/>
      <c r="C388" s="37"/>
      <c r="D388" s="190" t="s">
        <v>197</v>
      </c>
      <c r="E388" s="37"/>
      <c r="F388" s="191" t="s">
        <v>1204</v>
      </c>
      <c r="G388" s="37"/>
      <c r="H388" s="37"/>
      <c r="I388" s="192"/>
      <c r="J388" s="37"/>
      <c r="K388" s="37"/>
      <c r="L388" s="40"/>
      <c r="M388" s="193"/>
      <c r="N388" s="194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197</v>
      </c>
      <c r="AU388" s="18" t="s">
        <v>86</v>
      </c>
    </row>
    <row r="389" spans="1:65" s="2" customFormat="1" ht="24.15" customHeight="1">
      <c r="A389" s="35"/>
      <c r="B389" s="36"/>
      <c r="C389" s="176" t="s">
        <v>641</v>
      </c>
      <c r="D389" s="176" t="s">
        <v>191</v>
      </c>
      <c r="E389" s="177" t="s">
        <v>1206</v>
      </c>
      <c r="F389" s="178" t="s">
        <v>1207</v>
      </c>
      <c r="G389" s="179" t="s">
        <v>336</v>
      </c>
      <c r="H389" s="180">
        <v>0.02</v>
      </c>
      <c r="I389" s="181"/>
      <c r="J389" s="182">
        <f>ROUND(I389*H389,2)</f>
        <v>0</v>
      </c>
      <c r="K389" s="183"/>
      <c r="L389" s="40"/>
      <c r="M389" s="184" t="s">
        <v>19</v>
      </c>
      <c r="N389" s="185" t="s">
        <v>47</v>
      </c>
      <c r="O389" s="65"/>
      <c r="P389" s="186">
        <f>O389*H389</f>
        <v>0</v>
      </c>
      <c r="Q389" s="186">
        <v>0</v>
      </c>
      <c r="R389" s="186">
        <f>Q389*H389</f>
        <v>0</v>
      </c>
      <c r="S389" s="186">
        <v>0</v>
      </c>
      <c r="T389" s="187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8" t="s">
        <v>294</v>
      </c>
      <c r="AT389" s="188" t="s">
        <v>191</v>
      </c>
      <c r="AU389" s="188" t="s">
        <v>86</v>
      </c>
      <c r="AY389" s="18" t="s">
        <v>189</v>
      </c>
      <c r="BE389" s="189">
        <f>IF(N389="základní",J389,0)</f>
        <v>0</v>
      </c>
      <c r="BF389" s="189">
        <f>IF(N389="snížená",J389,0)</f>
        <v>0</v>
      </c>
      <c r="BG389" s="189">
        <f>IF(N389="zákl. přenesená",J389,0)</f>
        <v>0</v>
      </c>
      <c r="BH389" s="189">
        <f>IF(N389="sníž. přenesená",J389,0)</f>
        <v>0</v>
      </c>
      <c r="BI389" s="189">
        <f>IF(N389="nulová",J389,0)</f>
        <v>0</v>
      </c>
      <c r="BJ389" s="18" t="s">
        <v>84</v>
      </c>
      <c r="BK389" s="189">
        <f>ROUND(I389*H389,2)</f>
        <v>0</v>
      </c>
      <c r="BL389" s="18" t="s">
        <v>294</v>
      </c>
      <c r="BM389" s="188" t="s">
        <v>1208</v>
      </c>
    </row>
    <row r="390" spans="1:65" s="2" customFormat="1" ht="28.8">
      <c r="A390" s="35"/>
      <c r="B390" s="36"/>
      <c r="C390" s="37"/>
      <c r="D390" s="190" t="s">
        <v>197</v>
      </c>
      <c r="E390" s="37"/>
      <c r="F390" s="191" t="s">
        <v>1209</v>
      </c>
      <c r="G390" s="37"/>
      <c r="H390" s="37"/>
      <c r="I390" s="192"/>
      <c r="J390" s="37"/>
      <c r="K390" s="37"/>
      <c r="L390" s="40"/>
      <c r="M390" s="193"/>
      <c r="N390" s="194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197</v>
      </c>
      <c r="AU390" s="18" t="s">
        <v>86</v>
      </c>
    </row>
    <row r="391" spans="1:65" s="2" customFormat="1" ht="10.199999999999999">
      <c r="A391" s="35"/>
      <c r="B391" s="36"/>
      <c r="C391" s="37"/>
      <c r="D391" s="195" t="s">
        <v>199</v>
      </c>
      <c r="E391" s="37"/>
      <c r="F391" s="196" t="s">
        <v>1210</v>
      </c>
      <c r="G391" s="37"/>
      <c r="H391" s="37"/>
      <c r="I391" s="192"/>
      <c r="J391" s="37"/>
      <c r="K391" s="37"/>
      <c r="L391" s="40"/>
      <c r="M391" s="193"/>
      <c r="N391" s="194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199</v>
      </c>
      <c r="AU391" s="18" t="s">
        <v>86</v>
      </c>
    </row>
    <row r="392" spans="1:65" s="2" customFormat="1" ht="24.15" customHeight="1">
      <c r="A392" s="35"/>
      <c r="B392" s="36"/>
      <c r="C392" s="176" t="s">
        <v>645</v>
      </c>
      <c r="D392" s="176" t="s">
        <v>191</v>
      </c>
      <c r="E392" s="177" t="s">
        <v>1211</v>
      </c>
      <c r="F392" s="178" t="s">
        <v>1212</v>
      </c>
      <c r="G392" s="179" t="s">
        <v>336</v>
      </c>
      <c r="H392" s="180">
        <v>0.08</v>
      </c>
      <c r="I392" s="181"/>
      <c r="J392" s="182">
        <f>ROUND(I392*H392,2)</f>
        <v>0</v>
      </c>
      <c r="K392" s="183"/>
      <c r="L392" s="40"/>
      <c r="M392" s="184" t="s">
        <v>19</v>
      </c>
      <c r="N392" s="185" t="s">
        <v>47</v>
      </c>
      <c r="O392" s="65"/>
      <c r="P392" s="186">
        <f>O392*H392</f>
        <v>0</v>
      </c>
      <c r="Q392" s="186">
        <v>0</v>
      </c>
      <c r="R392" s="186">
        <f>Q392*H392</f>
        <v>0</v>
      </c>
      <c r="S392" s="186">
        <v>0</v>
      </c>
      <c r="T392" s="18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8" t="s">
        <v>294</v>
      </c>
      <c r="AT392" s="188" t="s">
        <v>191</v>
      </c>
      <c r="AU392" s="188" t="s">
        <v>86</v>
      </c>
      <c r="AY392" s="18" t="s">
        <v>189</v>
      </c>
      <c r="BE392" s="189">
        <f>IF(N392="základní",J392,0)</f>
        <v>0</v>
      </c>
      <c r="BF392" s="189">
        <f>IF(N392="snížená",J392,0)</f>
        <v>0</v>
      </c>
      <c r="BG392" s="189">
        <f>IF(N392="zákl. přenesená",J392,0)</f>
        <v>0</v>
      </c>
      <c r="BH392" s="189">
        <f>IF(N392="sníž. přenesená",J392,0)</f>
        <v>0</v>
      </c>
      <c r="BI392" s="189">
        <f>IF(N392="nulová",J392,0)</f>
        <v>0</v>
      </c>
      <c r="BJ392" s="18" t="s">
        <v>84</v>
      </c>
      <c r="BK392" s="189">
        <f>ROUND(I392*H392,2)</f>
        <v>0</v>
      </c>
      <c r="BL392" s="18" t="s">
        <v>294</v>
      </c>
      <c r="BM392" s="188" t="s">
        <v>1213</v>
      </c>
    </row>
    <row r="393" spans="1:65" s="2" customFormat="1" ht="38.4">
      <c r="A393" s="35"/>
      <c r="B393" s="36"/>
      <c r="C393" s="37"/>
      <c r="D393" s="190" t="s">
        <v>197</v>
      </c>
      <c r="E393" s="37"/>
      <c r="F393" s="191" t="s">
        <v>1214</v>
      </c>
      <c r="G393" s="37"/>
      <c r="H393" s="37"/>
      <c r="I393" s="192"/>
      <c r="J393" s="37"/>
      <c r="K393" s="37"/>
      <c r="L393" s="40"/>
      <c r="M393" s="193"/>
      <c r="N393" s="194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197</v>
      </c>
      <c r="AU393" s="18" t="s">
        <v>86</v>
      </c>
    </row>
    <row r="394" spans="1:65" s="2" customFormat="1" ht="10.199999999999999">
      <c r="A394" s="35"/>
      <c r="B394" s="36"/>
      <c r="C394" s="37"/>
      <c r="D394" s="195" t="s">
        <v>199</v>
      </c>
      <c r="E394" s="37"/>
      <c r="F394" s="196" t="s">
        <v>1215</v>
      </c>
      <c r="G394" s="37"/>
      <c r="H394" s="37"/>
      <c r="I394" s="192"/>
      <c r="J394" s="37"/>
      <c r="K394" s="37"/>
      <c r="L394" s="40"/>
      <c r="M394" s="193"/>
      <c r="N394" s="194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199</v>
      </c>
      <c r="AU394" s="18" t="s">
        <v>86</v>
      </c>
    </row>
    <row r="395" spans="1:65" s="13" customFormat="1" ht="10.199999999999999">
      <c r="B395" s="197"/>
      <c r="C395" s="198"/>
      <c r="D395" s="190" t="s">
        <v>201</v>
      </c>
      <c r="E395" s="198"/>
      <c r="F395" s="200" t="s">
        <v>1216</v>
      </c>
      <c r="G395" s="198"/>
      <c r="H395" s="201">
        <v>0.08</v>
      </c>
      <c r="I395" s="202"/>
      <c r="J395" s="198"/>
      <c r="K395" s="198"/>
      <c r="L395" s="203"/>
      <c r="M395" s="204"/>
      <c r="N395" s="205"/>
      <c r="O395" s="205"/>
      <c r="P395" s="205"/>
      <c r="Q395" s="205"/>
      <c r="R395" s="205"/>
      <c r="S395" s="205"/>
      <c r="T395" s="206"/>
      <c r="AT395" s="207" t="s">
        <v>201</v>
      </c>
      <c r="AU395" s="207" t="s">
        <v>86</v>
      </c>
      <c r="AV395" s="13" t="s">
        <v>86</v>
      </c>
      <c r="AW395" s="13" t="s">
        <v>4</v>
      </c>
      <c r="AX395" s="13" t="s">
        <v>84</v>
      </c>
      <c r="AY395" s="207" t="s">
        <v>189</v>
      </c>
    </row>
    <row r="396" spans="1:65" s="12" customFormat="1" ht="25.95" customHeight="1">
      <c r="B396" s="160"/>
      <c r="C396" s="161"/>
      <c r="D396" s="162" t="s">
        <v>75</v>
      </c>
      <c r="E396" s="163" t="s">
        <v>269</v>
      </c>
      <c r="F396" s="163" t="s">
        <v>710</v>
      </c>
      <c r="G396" s="161"/>
      <c r="H396" s="161"/>
      <c r="I396" s="164"/>
      <c r="J396" s="165">
        <f>BK396</f>
        <v>0</v>
      </c>
      <c r="K396" s="161"/>
      <c r="L396" s="166"/>
      <c r="M396" s="167"/>
      <c r="N396" s="168"/>
      <c r="O396" s="168"/>
      <c r="P396" s="169">
        <f>P397+P446</f>
        <v>0</v>
      </c>
      <c r="Q396" s="168"/>
      <c r="R396" s="169">
        <f>R397+R446</f>
        <v>1.8930736500000001</v>
      </c>
      <c r="S396" s="168"/>
      <c r="T396" s="170">
        <f>T397+T446</f>
        <v>0</v>
      </c>
      <c r="AR396" s="171" t="s">
        <v>207</v>
      </c>
      <c r="AT396" s="172" t="s">
        <v>75</v>
      </c>
      <c r="AU396" s="172" t="s">
        <v>76</v>
      </c>
      <c r="AY396" s="171" t="s">
        <v>189</v>
      </c>
      <c r="BK396" s="173">
        <f>BK397+BK446</f>
        <v>0</v>
      </c>
    </row>
    <row r="397" spans="1:65" s="12" customFormat="1" ht="22.8" customHeight="1">
      <c r="B397" s="160"/>
      <c r="C397" s="161"/>
      <c r="D397" s="162" t="s">
        <v>75</v>
      </c>
      <c r="E397" s="174" t="s">
        <v>1217</v>
      </c>
      <c r="F397" s="174" t="s">
        <v>1218</v>
      </c>
      <c r="G397" s="161"/>
      <c r="H397" s="161"/>
      <c r="I397" s="164"/>
      <c r="J397" s="175">
        <f>BK397</f>
        <v>0</v>
      </c>
      <c r="K397" s="161"/>
      <c r="L397" s="166"/>
      <c r="M397" s="167"/>
      <c r="N397" s="168"/>
      <c r="O397" s="168"/>
      <c r="P397" s="169">
        <f>SUM(P398:P445)</f>
        <v>0</v>
      </c>
      <c r="Q397" s="168"/>
      <c r="R397" s="169">
        <f>SUM(R398:R445)</f>
        <v>0.52931824999999999</v>
      </c>
      <c r="S397" s="168"/>
      <c r="T397" s="170">
        <f>SUM(T398:T445)</f>
        <v>0</v>
      </c>
      <c r="AR397" s="171" t="s">
        <v>207</v>
      </c>
      <c r="AT397" s="172" t="s">
        <v>75</v>
      </c>
      <c r="AU397" s="172" t="s">
        <v>84</v>
      </c>
      <c r="AY397" s="171" t="s">
        <v>189</v>
      </c>
      <c r="BK397" s="173">
        <f>SUM(BK398:BK445)</f>
        <v>0</v>
      </c>
    </row>
    <row r="398" spans="1:65" s="2" customFormat="1" ht="24.15" customHeight="1">
      <c r="A398" s="35"/>
      <c r="B398" s="36"/>
      <c r="C398" s="176" t="s">
        <v>651</v>
      </c>
      <c r="D398" s="176" t="s">
        <v>191</v>
      </c>
      <c r="E398" s="177" t="s">
        <v>1219</v>
      </c>
      <c r="F398" s="178" t="s">
        <v>1220</v>
      </c>
      <c r="G398" s="179" t="s">
        <v>194</v>
      </c>
      <c r="H398" s="180">
        <v>1</v>
      </c>
      <c r="I398" s="181"/>
      <c r="J398" s="182">
        <f>ROUND(I398*H398,2)</f>
        <v>0</v>
      </c>
      <c r="K398" s="183"/>
      <c r="L398" s="40"/>
      <c r="M398" s="184" t="s">
        <v>19</v>
      </c>
      <c r="N398" s="185" t="s">
        <v>47</v>
      </c>
      <c r="O398" s="65"/>
      <c r="P398" s="186">
        <f>O398*H398</f>
        <v>0</v>
      </c>
      <c r="Q398" s="186">
        <v>0</v>
      </c>
      <c r="R398" s="186">
        <f>Q398*H398</f>
        <v>0</v>
      </c>
      <c r="S398" s="186">
        <v>0</v>
      </c>
      <c r="T398" s="187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8" t="s">
        <v>567</v>
      </c>
      <c r="AT398" s="188" t="s">
        <v>191</v>
      </c>
      <c r="AU398" s="188" t="s">
        <v>86</v>
      </c>
      <c r="AY398" s="18" t="s">
        <v>189</v>
      </c>
      <c r="BE398" s="189">
        <f>IF(N398="základní",J398,0)</f>
        <v>0</v>
      </c>
      <c r="BF398" s="189">
        <f>IF(N398="snížená",J398,0)</f>
        <v>0</v>
      </c>
      <c r="BG398" s="189">
        <f>IF(N398="zákl. přenesená",J398,0)</f>
        <v>0</v>
      </c>
      <c r="BH398" s="189">
        <f>IF(N398="sníž. přenesená",J398,0)</f>
        <v>0</v>
      </c>
      <c r="BI398" s="189">
        <f>IF(N398="nulová",J398,0)</f>
        <v>0</v>
      </c>
      <c r="BJ398" s="18" t="s">
        <v>84</v>
      </c>
      <c r="BK398" s="189">
        <f>ROUND(I398*H398,2)</f>
        <v>0</v>
      </c>
      <c r="BL398" s="18" t="s">
        <v>567</v>
      </c>
      <c r="BM398" s="188" t="s">
        <v>1221</v>
      </c>
    </row>
    <row r="399" spans="1:65" s="2" customFormat="1" ht="19.2">
      <c r="A399" s="35"/>
      <c r="B399" s="36"/>
      <c r="C399" s="37"/>
      <c r="D399" s="190" t="s">
        <v>197</v>
      </c>
      <c r="E399" s="37"/>
      <c r="F399" s="191" t="s">
        <v>1222</v>
      </c>
      <c r="G399" s="37"/>
      <c r="H399" s="37"/>
      <c r="I399" s="192"/>
      <c r="J399" s="37"/>
      <c r="K399" s="37"/>
      <c r="L399" s="40"/>
      <c r="M399" s="193"/>
      <c r="N399" s="194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197</v>
      </c>
      <c r="AU399" s="18" t="s">
        <v>86</v>
      </c>
    </row>
    <row r="400" spans="1:65" s="2" customFormat="1" ht="10.199999999999999">
      <c r="A400" s="35"/>
      <c r="B400" s="36"/>
      <c r="C400" s="37"/>
      <c r="D400" s="195" t="s">
        <v>199</v>
      </c>
      <c r="E400" s="37"/>
      <c r="F400" s="196" t="s">
        <v>1223</v>
      </c>
      <c r="G400" s="37"/>
      <c r="H400" s="37"/>
      <c r="I400" s="192"/>
      <c r="J400" s="37"/>
      <c r="K400" s="37"/>
      <c r="L400" s="40"/>
      <c r="M400" s="193"/>
      <c r="N400" s="194"/>
      <c r="O400" s="65"/>
      <c r="P400" s="65"/>
      <c r="Q400" s="65"/>
      <c r="R400" s="65"/>
      <c r="S400" s="65"/>
      <c r="T400" s="66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199</v>
      </c>
      <c r="AU400" s="18" t="s">
        <v>86</v>
      </c>
    </row>
    <row r="401" spans="1:65" s="13" customFormat="1" ht="10.199999999999999">
      <c r="B401" s="197"/>
      <c r="C401" s="198"/>
      <c r="D401" s="190" t="s">
        <v>201</v>
      </c>
      <c r="E401" s="199" t="s">
        <v>19</v>
      </c>
      <c r="F401" s="200" t="s">
        <v>84</v>
      </c>
      <c r="G401" s="198"/>
      <c r="H401" s="201">
        <v>1</v>
      </c>
      <c r="I401" s="202"/>
      <c r="J401" s="198"/>
      <c r="K401" s="198"/>
      <c r="L401" s="203"/>
      <c r="M401" s="204"/>
      <c r="N401" s="205"/>
      <c r="O401" s="205"/>
      <c r="P401" s="205"/>
      <c r="Q401" s="205"/>
      <c r="R401" s="205"/>
      <c r="S401" s="205"/>
      <c r="T401" s="206"/>
      <c r="AT401" s="207" t="s">
        <v>201</v>
      </c>
      <c r="AU401" s="207" t="s">
        <v>86</v>
      </c>
      <c r="AV401" s="13" t="s">
        <v>86</v>
      </c>
      <c r="AW401" s="13" t="s">
        <v>37</v>
      </c>
      <c r="AX401" s="13" t="s">
        <v>84</v>
      </c>
      <c r="AY401" s="207" t="s">
        <v>189</v>
      </c>
    </row>
    <row r="402" spans="1:65" s="2" customFormat="1" ht="62.7" customHeight="1">
      <c r="A402" s="35"/>
      <c r="B402" s="36"/>
      <c r="C402" s="208" t="s">
        <v>655</v>
      </c>
      <c r="D402" s="208" t="s">
        <v>269</v>
      </c>
      <c r="E402" s="209" t="s">
        <v>1224</v>
      </c>
      <c r="F402" s="210" t="s">
        <v>1225</v>
      </c>
      <c r="G402" s="211" t="s">
        <v>194</v>
      </c>
      <c r="H402" s="212">
        <v>1</v>
      </c>
      <c r="I402" s="213"/>
      <c r="J402" s="214">
        <f>ROUND(I402*H402,2)</f>
        <v>0</v>
      </c>
      <c r="K402" s="215"/>
      <c r="L402" s="216"/>
      <c r="M402" s="217" t="s">
        <v>19</v>
      </c>
      <c r="N402" s="218" t="s">
        <v>47</v>
      </c>
      <c r="O402" s="65"/>
      <c r="P402" s="186">
        <f>O402*H402</f>
        <v>0</v>
      </c>
      <c r="Q402" s="186">
        <v>2.1999999999999999E-2</v>
      </c>
      <c r="R402" s="186">
        <f>Q402*H402</f>
        <v>2.1999999999999999E-2</v>
      </c>
      <c r="S402" s="186">
        <v>0</v>
      </c>
      <c r="T402" s="187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8" t="s">
        <v>1226</v>
      </c>
      <c r="AT402" s="188" t="s">
        <v>269</v>
      </c>
      <c r="AU402" s="188" t="s">
        <v>86</v>
      </c>
      <c r="AY402" s="18" t="s">
        <v>189</v>
      </c>
      <c r="BE402" s="189">
        <f>IF(N402="základní",J402,0)</f>
        <v>0</v>
      </c>
      <c r="BF402" s="189">
        <f>IF(N402="snížená",J402,0)</f>
        <v>0</v>
      </c>
      <c r="BG402" s="189">
        <f>IF(N402="zákl. přenesená",J402,0)</f>
        <v>0</v>
      </c>
      <c r="BH402" s="189">
        <f>IF(N402="sníž. přenesená",J402,0)</f>
        <v>0</v>
      </c>
      <c r="BI402" s="189">
        <f>IF(N402="nulová",J402,0)</f>
        <v>0</v>
      </c>
      <c r="BJ402" s="18" t="s">
        <v>84</v>
      </c>
      <c r="BK402" s="189">
        <f>ROUND(I402*H402,2)</f>
        <v>0</v>
      </c>
      <c r="BL402" s="18" t="s">
        <v>567</v>
      </c>
      <c r="BM402" s="188" t="s">
        <v>1227</v>
      </c>
    </row>
    <row r="403" spans="1:65" s="2" customFormat="1" ht="38.4">
      <c r="A403" s="35"/>
      <c r="B403" s="36"/>
      <c r="C403" s="37"/>
      <c r="D403" s="190" t="s">
        <v>197</v>
      </c>
      <c r="E403" s="37"/>
      <c r="F403" s="191" t="s">
        <v>1225</v>
      </c>
      <c r="G403" s="37"/>
      <c r="H403" s="37"/>
      <c r="I403" s="192"/>
      <c r="J403" s="37"/>
      <c r="K403" s="37"/>
      <c r="L403" s="40"/>
      <c r="M403" s="193"/>
      <c r="N403" s="194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197</v>
      </c>
      <c r="AU403" s="18" t="s">
        <v>86</v>
      </c>
    </row>
    <row r="404" spans="1:65" s="13" customFormat="1" ht="10.199999999999999">
      <c r="B404" s="197"/>
      <c r="C404" s="198"/>
      <c r="D404" s="190" t="s">
        <v>201</v>
      </c>
      <c r="E404" s="199" t="s">
        <v>19</v>
      </c>
      <c r="F404" s="200" t="s">
        <v>84</v>
      </c>
      <c r="G404" s="198"/>
      <c r="H404" s="201">
        <v>1</v>
      </c>
      <c r="I404" s="202"/>
      <c r="J404" s="198"/>
      <c r="K404" s="198"/>
      <c r="L404" s="203"/>
      <c r="M404" s="204"/>
      <c r="N404" s="205"/>
      <c r="O404" s="205"/>
      <c r="P404" s="205"/>
      <c r="Q404" s="205"/>
      <c r="R404" s="205"/>
      <c r="S404" s="205"/>
      <c r="T404" s="206"/>
      <c r="AT404" s="207" t="s">
        <v>201</v>
      </c>
      <c r="AU404" s="207" t="s">
        <v>86</v>
      </c>
      <c r="AV404" s="13" t="s">
        <v>86</v>
      </c>
      <c r="AW404" s="13" t="s">
        <v>37</v>
      </c>
      <c r="AX404" s="13" t="s">
        <v>84</v>
      </c>
      <c r="AY404" s="207" t="s">
        <v>189</v>
      </c>
    </row>
    <row r="405" spans="1:65" s="2" customFormat="1" ht="16.5" customHeight="1">
      <c r="A405" s="35"/>
      <c r="B405" s="36"/>
      <c r="C405" s="176" t="s">
        <v>662</v>
      </c>
      <c r="D405" s="176" t="s">
        <v>191</v>
      </c>
      <c r="E405" s="177" t="s">
        <v>1228</v>
      </c>
      <c r="F405" s="178" t="s">
        <v>1229</v>
      </c>
      <c r="G405" s="179" t="s">
        <v>210</v>
      </c>
      <c r="H405" s="180">
        <v>1796.5</v>
      </c>
      <c r="I405" s="181"/>
      <c r="J405" s="182">
        <f>ROUND(I405*H405,2)</f>
        <v>0</v>
      </c>
      <c r="K405" s="183"/>
      <c r="L405" s="40"/>
      <c r="M405" s="184" t="s">
        <v>19</v>
      </c>
      <c r="N405" s="185" t="s">
        <v>47</v>
      </c>
      <c r="O405" s="65"/>
      <c r="P405" s="186">
        <f>O405*H405</f>
        <v>0</v>
      </c>
      <c r="Q405" s="186">
        <v>0</v>
      </c>
      <c r="R405" s="186">
        <f>Q405*H405</f>
        <v>0</v>
      </c>
      <c r="S405" s="186">
        <v>0</v>
      </c>
      <c r="T405" s="18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88" t="s">
        <v>567</v>
      </c>
      <c r="AT405" s="188" t="s">
        <v>191</v>
      </c>
      <c r="AU405" s="188" t="s">
        <v>86</v>
      </c>
      <c r="AY405" s="18" t="s">
        <v>189</v>
      </c>
      <c r="BE405" s="189">
        <f>IF(N405="základní",J405,0)</f>
        <v>0</v>
      </c>
      <c r="BF405" s="189">
        <f>IF(N405="snížená",J405,0)</f>
        <v>0</v>
      </c>
      <c r="BG405" s="189">
        <f>IF(N405="zákl. přenesená",J405,0)</f>
        <v>0</v>
      </c>
      <c r="BH405" s="189">
        <f>IF(N405="sníž. přenesená",J405,0)</f>
        <v>0</v>
      </c>
      <c r="BI405" s="189">
        <f>IF(N405="nulová",J405,0)</f>
        <v>0</v>
      </c>
      <c r="BJ405" s="18" t="s">
        <v>84</v>
      </c>
      <c r="BK405" s="189">
        <f>ROUND(I405*H405,2)</f>
        <v>0</v>
      </c>
      <c r="BL405" s="18" t="s">
        <v>567</v>
      </c>
      <c r="BM405" s="188" t="s">
        <v>1230</v>
      </c>
    </row>
    <row r="406" spans="1:65" s="2" customFormat="1" ht="10.199999999999999">
      <c r="A406" s="35"/>
      <c r="B406" s="36"/>
      <c r="C406" s="37"/>
      <c r="D406" s="190" t="s">
        <v>197</v>
      </c>
      <c r="E406" s="37"/>
      <c r="F406" s="191" t="s">
        <v>1229</v>
      </c>
      <c r="G406" s="37"/>
      <c r="H406" s="37"/>
      <c r="I406" s="192"/>
      <c r="J406" s="37"/>
      <c r="K406" s="37"/>
      <c r="L406" s="40"/>
      <c r="M406" s="193"/>
      <c r="N406" s="194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197</v>
      </c>
      <c r="AU406" s="18" t="s">
        <v>86</v>
      </c>
    </row>
    <row r="407" spans="1:65" s="2" customFormat="1" ht="10.199999999999999">
      <c r="A407" s="35"/>
      <c r="B407" s="36"/>
      <c r="C407" s="37"/>
      <c r="D407" s="195" t="s">
        <v>199</v>
      </c>
      <c r="E407" s="37"/>
      <c r="F407" s="196" t="s">
        <v>1231</v>
      </c>
      <c r="G407" s="37"/>
      <c r="H407" s="37"/>
      <c r="I407" s="192"/>
      <c r="J407" s="37"/>
      <c r="K407" s="37"/>
      <c r="L407" s="40"/>
      <c r="M407" s="193"/>
      <c r="N407" s="194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199</v>
      </c>
      <c r="AU407" s="18" t="s">
        <v>86</v>
      </c>
    </row>
    <row r="408" spans="1:65" s="13" customFormat="1" ht="10.199999999999999">
      <c r="B408" s="197"/>
      <c r="C408" s="198"/>
      <c r="D408" s="190" t="s">
        <v>201</v>
      </c>
      <c r="E408" s="199" t="s">
        <v>19</v>
      </c>
      <c r="F408" s="200" t="s">
        <v>844</v>
      </c>
      <c r="G408" s="198"/>
      <c r="H408" s="201">
        <v>1796.5</v>
      </c>
      <c r="I408" s="202"/>
      <c r="J408" s="198"/>
      <c r="K408" s="198"/>
      <c r="L408" s="203"/>
      <c r="M408" s="204"/>
      <c r="N408" s="205"/>
      <c r="O408" s="205"/>
      <c r="P408" s="205"/>
      <c r="Q408" s="205"/>
      <c r="R408" s="205"/>
      <c r="S408" s="205"/>
      <c r="T408" s="206"/>
      <c r="AT408" s="207" t="s">
        <v>201</v>
      </c>
      <c r="AU408" s="207" t="s">
        <v>86</v>
      </c>
      <c r="AV408" s="13" t="s">
        <v>86</v>
      </c>
      <c r="AW408" s="13" t="s">
        <v>37</v>
      </c>
      <c r="AX408" s="13" t="s">
        <v>84</v>
      </c>
      <c r="AY408" s="207" t="s">
        <v>189</v>
      </c>
    </row>
    <row r="409" spans="1:65" s="2" customFormat="1" ht="21.75" customHeight="1">
      <c r="A409" s="35"/>
      <c r="B409" s="36"/>
      <c r="C409" s="176" t="s">
        <v>668</v>
      </c>
      <c r="D409" s="176" t="s">
        <v>191</v>
      </c>
      <c r="E409" s="177" t="s">
        <v>1232</v>
      </c>
      <c r="F409" s="178" t="s">
        <v>1233</v>
      </c>
      <c r="G409" s="179" t="s">
        <v>210</v>
      </c>
      <c r="H409" s="180">
        <v>1796.5</v>
      </c>
      <c r="I409" s="181"/>
      <c r="J409" s="182">
        <f>ROUND(I409*H409,2)</f>
        <v>0</v>
      </c>
      <c r="K409" s="183"/>
      <c r="L409" s="40"/>
      <c r="M409" s="184" t="s">
        <v>19</v>
      </c>
      <c r="N409" s="185" t="s">
        <v>47</v>
      </c>
      <c r="O409" s="65"/>
      <c r="P409" s="186">
        <f>O409*H409</f>
        <v>0</v>
      </c>
      <c r="Q409" s="186">
        <v>0</v>
      </c>
      <c r="R409" s="186">
        <f>Q409*H409</f>
        <v>0</v>
      </c>
      <c r="S409" s="186">
        <v>0</v>
      </c>
      <c r="T409" s="187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8" t="s">
        <v>567</v>
      </c>
      <c r="AT409" s="188" t="s">
        <v>191</v>
      </c>
      <c r="AU409" s="188" t="s">
        <v>86</v>
      </c>
      <c r="AY409" s="18" t="s">
        <v>189</v>
      </c>
      <c r="BE409" s="189">
        <f>IF(N409="základní",J409,0)</f>
        <v>0</v>
      </c>
      <c r="BF409" s="189">
        <f>IF(N409="snížená",J409,0)</f>
        <v>0</v>
      </c>
      <c r="BG409" s="189">
        <f>IF(N409="zákl. přenesená",J409,0)</f>
        <v>0</v>
      </c>
      <c r="BH409" s="189">
        <f>IF(N409="sníž. přenesená",J409,0)</f>
        <v>0</v>
      </c>
      <c r="BI409" s="189">
        <f>IF(N409="nulová",J409,0)</f>
        <v>0</v>
      </c>
      <c r="BJ409" s="18" t="s">
        <v>84</v>
      </c>
      <c r="BK409" s="189">
        <f>ROUND(I409*H409,2)</f>
        <v>0</v>
      </c>
      <c r="BL409" s="18" t="s">
        <v>567</v>
      </c>
      <c r="BM409" s="188" t="s">
        <v>1234</v>
      </c>
    </row>
    <row r="410" spans="1:65" s="2" customFormat="1" ht="10.199999999999999">
      <c r="A410" s="35"/>
      <c r="B410" s="36"/>
      <c r="C410" s="37"/>
      <c r="D410" s="190" t="s">
        <v>197</v>
      </c>
      <c r="E410" s="37"/>
      <c r="F410" s="191" t="s">
        <v>1233</v>
      </c>
      <c r="G410" s="37"/>
      <c r="H410" s="37"/>
      <c r="I410" s="192"/>
      <c r="J410" s="37"/>
      <c r="K410" s="37"/>
      <c r="L410" s="40"/>
      <c r="M410" s="193"/>
      <c r="N410" s="194"/>
      <c r="O410" s="65"/>
      <c r="P410" s="65"/>
      <c r="Q410" s="65"/>
      <c r="R410" s="65"/>
      <c r="S410" s="65"/>
      <c r="T410" s="66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197</v>
      </c>
      <c r="AU410" s="18" t="s">
        <v>86</v>
      </c>
    </row>
    <row r="411" spans="1:65" s="2" customFormat="1" ht="10.199999999999999">
      <c r="A411" s="35"/>
      <c r="B411" s="36"/>
      <c r="C411" s="37"/>
      <c r="D411" s="195" t="s">
        <v>199</v>
      </c>
      <c r="E411" s="37"/>
      <c r="F411" s="196" t="s">
        <v>1235</v>
      </c>
      <c r="G411" s="37"/>
      <c r="H411" s="37"/>
      <c r="I411" s="192"/>
      <c r="J411" s="37"/>
      <c r="K411" s="37"/>
      <c r="L411" s="40"/>
      <c r="M411" s="193"/>
      <c r="N411" s="194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199</v>
      </c>
      <c r="AU411" s="18" t="s">
        <v>86</v>
      </c>
    </row>
    <row r="412" spans="1:65" s="13" customFormat="1" ht="10.199999999999999">
      <c r="B412" s="197"/>
      <c r="C412" s="198"/>
      <c r="D412" s="190" t="s">
        <v>201</v>
      </c>
      <c r="E412" s="199" t="s">
        <v>844</v>
      </c>
      <c r="F412" s="200" t="s">
        <v>1236</v>
      </c>
      <c r="G412" s="198"/>
      <c r="H412" s="201">
        <v>1796.5</v>
      </c>
      <c r="I412" s="202"/>
      <c r="J412" s="198"/>
      <c r="K412" s="198"/>
      <c r="L412" s="203"/>
      <c r="M412" s="204"/>
      <c r="N412" s="205"/>
      <c r="O412" s="205"/>
      <c r="P412" s="205"/>
      <c r="Q412" s="205"/>
      <c r="R412" s="205"/>
      <c r="S412" s="205"/>
      <c r="T412" s="206"/>
      <c r="AT412" s="207" t="s">
        <v>201</v>
      </c>
      <c r="AU412" s="207" t="s">
        <v>86</v>
      </c>
      <c r="AV412" s="13" t="s">
        <v>86</v>
      </c>
      <c r="AW412" s="13" t="s">
        <v>37</v>
      </c>
      <c r="AX412" s="13" t="s">
        <v>84</v>
      </c>
      <c r="AY412" s="207" t="s">
        <v>189</v>
      </c>
    </row>
    <row r="413" spans="1:65" s="2" customFormat="1" ht="24.15" customHeight="1">
      <c r="A413" s="35"/>
      <c r="B413" s="36"/>
      <c r="C413" s="208" t="s">
        <v>677</v>
      </c>
      <c r="D413" s="208" t="s">
        <v>269</v>
      </c>
      <c r="E413" s="209" t="s">
        <v>1237</v>
      </c>
      <c r="F413" s="210" t="s">
        <v>1238</v>
      </c>
      <c r="G413" s="211" t="s">
        <v>210</v>
      </c>
      <c r="H413" s="212">
        <v>1886.325</v>
      </c>
      <c r="I413" s="213"/>
      <c r="J413" s="214">
        <f>ROUND(I413*H413,2)</f>
        <v>0</v>
      </c>
      <c r="K413" s="215"/>
      <c r="L413" s="216"/>
      <c r="M413" s="217" t="s">
        <v>19</v>
      </c>
      <c r="N413" s="218" t="s">
        <v>47</v>
      </c>
      <c r="O413" s="65"/>
      <c r="P413" s="186">
        <f>O413*H413</f>
        <v>0</v>
      </c>
      <c r="Q413" s="186">
        <v>1.0000000000000001E-5</v>
      </c>
      <c r="R413" s="186">
        <f>Q413*H413</f>
        <v>1.8863250000000002E-2</v>
      </c>
      <c r="S413" s="186">
        <v>0</v>
      </c>
      <c r="T413" s="18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8" t="s">
        <v>1239</v>
      </c>
      <c r="AT413" s="188" t="s">
        <v>269</v>
      </c>
      <c r="AU413" s="188" t="s">
        <v>86</v>
      </c>
      <c r="AY413" s="18" t="s">
        <v>189</v>
      </c>
      <c r="BE413" s="189">
        <f>IF(N413="základní",J413,0)</f>
        <v>0</v>
      </c>
      <c r="BF413" s="189">
        <f>IF(N413="snížená",J413,0)</f>
        <v>0</v>
      </c>
      <c r="BG413" s="189">
        <f>IF(N413="zákl. přenesená",J413,0)</f>
        <v>0</v>
      </c>
      <c r="BH413" s="189">
        <f>IF(N413="sníž. přenesená",J413,0)</f>
        <v>0</v>
      </c>
      <c r="BI413" s="189">
        <f>IF(N413="nulová",J413,0)</f>
        <v>0</v>
      </c>
      <c r="BJ413" s="18" t="s">
        <v>84</v>
      </c>
      <c r="BK413" s="189">
        <f>ROUND(I413*H413,2)</f>
        <v>0</v>
      </c>
      <c r="BL413" s="18" t="s">
        <v>1239</v>
      </c>
      <c r="BM413" s="188" t="s">
        <v>1240</v>
      </c>
    </row>
    <row r="414" spans="1:65" s="2" customFormat="1" ht="10.199999999999999">
      <c r="A414" s="35"/>
      <c r="B414" s="36"/>
      <c r="C414" s="37"/>
      <c r="D414" s="190" t="s">
        <v>197</v>
      </c>
      <c r="E414" s="37"/>
      <c r="F414" s="191" t="s">
        <v>1238</v>
      </c>
      <c r="G414" s="37"/>
      <c r="H414" s="37"/>
      <c r="I414" s="192"/>
      <c r="J414" s="37"/>
      <c r="K414" s="37"/>
      <c r="L414" s="40"/>
      <c r="M414" s="193"/>
      <c r="N414" s="194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197</v>
      </c>
      <c r="AU414" s="18" t="s">
        <v>86</v>
      </c>
    </row>
    <row r="415" spans="1:65" s="13" customFormat="1" ht="10.199999999999999">
      <c r="B415" s="197"/>
      <c r="C415" s="198"/>
      <c r="D415" s="190" t="s">
        <v>201</v>
      </c>
      <c r="E415" s="198"/>
      <c r="F415" s="200" t="s">
        <v>1241</v>
      </c>
      <c r="G415" s="198"/>
      <c r="H415" s="201">
        <v>1886.325</v>
      </c>
      <c r="I415" s="202"/>
      <c r="J415" s="198"/>
      <c r="K415" s="198"/>
      <c r="L415" s="203"/>
      <c r="M415" s="204"/>
      <c r="N415" s="205"/>
      <c r="O415" s="205"/>
      <c r="P415" s="205"/>
      <c r="Q415" s="205"/>
      <c r="R415" s="205"/>
      <c r="S415" s="205"/>
      <c r="T415" s="206"/>
      <c r="AT415" s="207" t="s">
        <v>201</v>
      </c>
      <c r="AU415" s="207" t="s">
        <v>86</v>
      </c>
      <c r="AV415" s="13" t="s">
        <v>86</v>
      </c>
      <c r="AW415" s="13" t="s">
        <v>4</v>
      </c>
      <c r="AX415" s="13" t="s">
        <v>84</v>
      </c>
      <c r="AY415" s="207" t="s">
        <v>189</v>
      </c>
    </row>
    <row r="416" spans="1:65" s="2" customFormat="1" ht="33" customHeight="1">
      <c r="A416" s="35"/>
      <c r="B416" s="36"/>
      <c r="C416" s="176" t="s">
        <v>683</v>
      </c>
      <c r="D416" s="176" t="s">
        <v>191</v>
      </c>
      <c r="E416" s="177" t="s">
        <v>1242</v>
      </c>
      <c r="F416" s="178" t="s">
        <v>1243</v>
      </c>
      <c r="G416" s="179" t="s">
        <v>210</v>
      </c>
      <c r="H416" s="180">
        <v>1796.5</v>
      </c>
      <c r="I416" s="181"/>
      <c r="J416" s="182">
        <f>ROUND(I416*H416,2)</f>
        <v>0</v>
      </c>
      <c r="K416" s="183"/>
      <c r="L416" s="40"/>
      <c r="M416" s="184" t="s">
        <v>19</v>
      </c>
      <c r="N416" s="185" t="s">
        <v>47</v>
      </c>
      <c r="O416" s="65"/>
      <c r="P416" s="186">
        <f>O416*H416</f>
        <v>0</v>
      </c>
      <c r="Q416" s="186">
        <v>0</v>
      </c>
      <c r="R416" s="186">
        <f>Q416*H416</f>
        <v>0</v>
      </c>
      <c r="S416" s="186">
        <v>0</v>
      </c>
      <c r="T416" s="187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88" t="s">
        <v>567</v>
      </c>
      <c r="AT416" s="188" t="s">
        <v>191</v>
      </c>
      <c r="AU416" s="188" t="s">
        <v>86</v>
      </c>
      <c r="AY416" s="18" t="s">
        <v>189</v>
      </c>
      <c r="BE416" s="189">
        <f>IF(N416="základní",J416,0)</f>
        <v>0</v>
      </c>
      <c r="BF416" s="189">
        <f>IF(N416="snížená",J416,0)</f>
        <v>0</v>
      </c>
      <c r="BG416" s="189">
        <f>IF(N416="zákl. přenesená",J416,0)</f>
        <v>0</v>
      </c>
      <c r="BH416" s="189">
        <f>IF(N416="sníž. přenesená",J416,0)</f>
        <v>0</v>
      </c>
      <c r="BI416" s="189">
        <f>IF(N416="nulová",J416,0)</f>
        <v>0</v>
      </c>
      <c r="BJ416" s="18" t="s">
        <v>84</v>
      </c>
      <c r="BK416" s="189">
        <f>ROUND(I416*H416,2)</f>
        <v>0</v>
      </c>
      <c r="BL416" s="18" t="s">
        <v>567</v>
      </c>
      <c r="BM416" s="188" t="s">
        <v>1244</v>
      </c>
    </row>
    <row r="417" spans="1:65" s="2" customFormat="1" ht="19.2">
      <c r="A417" s="35"/>
      <c r="B417" s="36"/>
      <c r="C417" s="37"/>
      <c r="D417" s="190" t="s">
        <v>197</v>
      </c>
      <c r="E417" s="37"/>
      <c r="F417" s="191" t="s">
        <v>1245</v>
      </c>
      <c r="G417" s="37"/>
      <c r="H417" s="37"/>
      <c r="I417" s="192"/>
      <c r="J417" s="37"/>
      <c r="K417" s="37"/>
      <c r="L417" s="40"/>
      <c r="M417" s="193"/>
      <c r="N417" s="194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197</v>
      </c>
      <c r="AU417" s="18" t="s">
        <v>86</v>
      </c>
    </row>
    <row r="418" spans="1:65" s="2" customFormat="1" ht="10.199999999999999">
      <c r="A418" s="35"/>
      <c r="B418" s="36"/>
      <c r="C418" s="37"/>
      <c r="D418" s="195" t="s">
        <v>199</v>
      </c>
      <c r="E418" s="37"/>
      <c r="F418" s="196" t="s">
        <v>1246</v>
      </c>
      <c r="G418" s="37"/>
      <c r="H418" s="37"/>
      <c r="I418" s="192"/>
      <c r="J418" s="37"/>
      <c r="K418" s="37"/>
      <c r="L418" s="40"/>
      <c r="M418" s="193"/>
      <c r="N418" s="194"/>
      <c r="O418" s="65"/>
      <c r="P418" s="65"/>
      <c r="Q418" s="65"/>
      <c r="R418" s="65"/>
      <c r="S418" s="65"/>
      <c r="T418" s="66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199</v>
      </c>
      <c r="AU418" s="18" t="s">
        <v>86</v>
      </c>
    </row>
    <row r="419" spans="1:65" s="13" customFormat="1" ht="10.199999999999999">
      <c r="B419" s="197"/>
      <c r="C419" s="198"/>
      <c r="D419" s="190" t="s">
        <v>201</v>
      </c>
      <c r="E419" s="199" t="s">
        <v>19</v>
      </c>
      <c r="F419" s="200" t="s">
        <v>844</v>
      </c>
      <c r="G419" s="198"/>
      <c r="H419" s="201">
        <v>1796.5</v>
      </c>
      <c r="I419" s="202"/>
      <c r="J419" s="198"/>
      <c r="K419" s="198"/>
      <c r="L419" s="203"/>
      <c r="M419" s="204"/>
      <c r="N419" s="205"/>
      <c r="O419" s="205"/>
      <c r="P419" s="205"/>
      <c r="Q419" s="205"/>
      <c r="R419" s="205"/>
      <c r="S419" s="205"/>
      <c r="T419" s="206"/>
      <c r="AT419" s="207" t="s">
        <v>201</v>
      </c>
      <c r="AU419" s="207" t="s">
        <v>86</v>
      </c>
      <c r="AV419" s="13" t="s">
        <v>86</v>
      </c>
      <c r="AW419" s="13" t="s">
        <v>37</v>
      </c>
      <c r="AX419" s="13" t="s">
        <v>84</v>
      </c>
      <c r="AY419" s="207" t="s">
        <v>189</v>
      </c>
    </row>
    <row r="420" spans="1:65" s="2" customFormat="1" ht="24.15" customHeight="1">
      <c r="A420" s="35"/>
      <c r="B420" s="36"/>
      <c r="C420" s="208" t="s">
        <v>690</v>
      </c>
      <c r="D420" s="208" t="s">
        <v>269</v>
      </c>
      <c r="E420" s="209" t="s">
        <v>1247</v>
      </c>
      <c r="F420" s="210" t="s">
        <v>1248</v>
      </c>
      <c r="G420" s="211" t="s">
        <v>210</v>
      </c>
      <c r="H420" s="212">
        <v>1796.5</v>
      </c>
      <c r="I420" s="213"/>
      <c r="J420" s="214">
        <f>ROUND(I420*H420,2)</f>
        <v>0</v>
      </c>
      <c r="K420" s="215"/>
      <c r="L420" s="216"/>
      <c r="M420" s="217" t="s">
        <v>19</v>
      </c>
      <c r="N420" s="218" t="s">
        <v>47</v>
      </c>
      <c r="O420" s="65"/>
      <c r="P420" s="186">
        <f>O420*H420</f>
        <v>0</v>
      </c>
      <c r="Q420" s="186">
        <v>2.7E-4</v>
      </c>
      <c r="R420" s="186">
        <f>Q420*H420</f>
        <v>0.48505500000000001</v>
      </c>
      <c r="S420" s="186">
        <v>0</v>
      </c>
      <c r="T420" s="187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8" t="s">
        <v>1226</v>
      </c>
      <c r="AT420" s="188" t="s">
        <v>269</v>
      </c>
      <c r="AU420" s="188" t="s">
        <v>86</v>
      </c>
      <c r="AY420" s="18" t="s">
        <v>189</v>
      </c>
      <c r="BE420" s="189">
        <f>IF(N420="základní",J420,0)</f>
        <v>0</v>
      </c>
      <c r="BF420" s="189">
        <f>IF(N420="snížená",J420,0)</f>
        <v>0</v>
      </c>
      <c r="BG420" s="189">
        <f>IF(N420="zákl. přenesená",J420,0)</f>
        <v>0</v>
      </c>
      <c r="BH420" s="189">
        <f>IF(N420="sníž. přenesená",J420,0)</f>
        <v>0</v>
      </c>
      <c r="BI420" s="189">
        <f>IF(N420="nulová",J420,0)</f>
        <v>0</v>
      </c>
      <c r="BJ420" s="18" t="s">
        <v>84</v>
      </c>
      <c r="BK420" s="189">
        <f>ROUND(I420*H420,2)</f>
        <v>0</v>
      </c>
      <c r="BL420" s="18" t="s">
        <v>567</v>
      </c>
      <c r="BM420" s="188" t="s">
        <v>1249</v>
      </c>
    </row>
    <row r="421" spans="1:65" s="2" customFormat="1" ht="19.2">
      <c r="A421" s="35"/>
      <c r="B421" s="36"/>
      <c r="C421" s="37"/>
      <c r="D421" s="190" t="s">
        <v>197</v>
      </c>
      <c r="E421" s="37"/>
      <c r="F421" s="191" t="s">
        <v>1248</v>
      </c>
      <c r="G421" s="37"/>
      <c r="H421" s="37"/>
      <c r="I421" s="192"/>
      <c r="J421" s="37"/>
      <c r="K421" s="37"/>
      <c r="L421" s="40"/>
      <c r="M421" s="193"/>
      <c r="N421" s="194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197</v>
      </c>
      <c r="AU421" s="18" t="s">
        <v>86</v>
      </c>
    </row>
    <row r="422" spans="1:65" s="2" customFormat="1" ht="24.15" customHeight="1">
      <c r="A422" s="35"/>
      <c r="B422" s="36"/>
      <c r="C422" s="208" t="s">
        <v>698</v>
      </c>
      <c r="D422" s="208" t="s">
        <v>269</v>
      </c>
      <c r="E422" s="209" t="s">
        <v>1250</v>
      </c>
      <c r="F422" s="210" t="s">
        <v>1251</v>
      </c>
      <c r="G422" s="211" t="s">
        <v>194</v>
      </c>
      <c r="H422" s="212">
        <v>20</v>
      </c>
      <c r="I422" s="213"/>
      <c r="J422" s="214">
        <f>ROUND(I422*H422,2)</f>
        <v>0</v>
      </c>
      <c r="K422" s="215"/>
      <c r="L422" s="216"/>
      <c r="M422" s="217" t="s">
        <v>19</v>
      </c>
      <c r="N422" s="218" t="s">
        <v>47</v>
      </c>
      <c r="O422" s="65"/>
      <c r="P422" s="186">
        <f>O422*H422</f>
        <v>0</v>
      </c>
      <c r="Q422" s="186">
        <v>1.7000000000000001E-4</v>
      </c>
      <c r="R422" s="186">
        <f>Q422*H422</f>
        <v>3.4000000000000002E-3</v>
      </c>
      <c r="S422" s="186">
        <v>0</v>
      </c>
      <c r="T422" s="187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8" t="s">
        <v>1226</v>
      </c>
      <c r="AT422" s="188" t="s">
        <v>269</v>
      </c>
      <c r="AU422" s="188" t="s">
        <v>86</v>
      </c>
      <c r="AY422" s="18" t="s">
        <v>189</v>
      </c>
      <c r="BE422" s="189">
        <f>IF(N422="základní",J422,0)</f>
        <v>0</v>
      </c>
      <c r="BF422" s="189">
        <f>IF(N422="snížená",J422,0)</f>
        <v>0</v>
      </c>
      <c r="BG422" s="189">
        <f>IF(N422="zákl. přenesená",J422,0)</f>
        <v>0</v>
      </c>
      <c r="BH422" s="189">
        <f>IF(N422="sníž. přenesená",J422,0)</f>
        <v>0</v>
      </c>
      <c r="BI422" s="189">
        <f>IF(N422="nulová",J422,0)</f>
        <v>0</v>
      </c>
      <c r="BJ422" s="18" t="s">
        <v>84</v>
      </c>
      <c r="BK422" s="189">
        <f>ROUND(I422*H422,2)</f>
        <v>0</v>
      </c>
      <c r="BL422" s="18" t="s">
        <v>567</v>
      </c>
      <c r="BM422" s="188" t="s">
        <v>1252</v>
      </c>
    </row>
    <row r="423" spans="1:65" s="2" customFormat="1" ht="10.199999999999999">
      <c r="A423" s="35"/>
      <c r="B423" s="36"/>
      <c r="C423" s="37"/>
      <c r="D423" s="190" t="s">
        <v>197</v>
      </c>
      <c r="E423" s="37"/>
      <c r="F423" s="191" t="s">
        <v>1251</v>
      </c>
      <c r="G423" s="37"/>
      <c r="H423" s="37"/>
      <c r="I423" s="192"/>
      <c r="J423" s="37"/>
      <c r="K423" s="37"/>
      <c r="L423" s="40"/>
      <c r="M423" s="193"/>
      <c r="N423" s="194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197</v>
      </c>
      <c r="AU423" s="18" t="s">
        <v>86</v>
      </c>
    </row>
    <row r="424" spans="1:65" s="13" customFormat="1" ht="10.199999999999999">
      <c r="B424" s="197"/>
      <c r="C424" s="198"/>
      <c r="D424" s="190" t="s">
        <v>201</v>
      </c>
      <c r="E424" s="199" t="s">
        <v>19</v>
      </c>
      <c r="F424" s="200" t="s">
        <v>1253</v>
      </c>
      <c r="G424" s="198"/>
      <c r="H424" s="201">
        <v>20</v>
      </c>
      <c r="I424" s="202"/>
      <c r="J424" s="198"/>
      <c r="K424" s="198"/>
      <c r="L424" s="203"/>
      <c r="M424" s="204"/>
      <c r="N424" s="205"/>
      <c r="O424" s="205"/>
      <c r="P424" s="205"/>
      <c r="Q424" s="205"/>
      <c r="R424" s="205"/>
      <c r="S424" s="205"/>
      <c r="T424" s="206"/>
      <c r="AT424" s="207" t="s">
        <v>201</v>
      </c>
      <c r="AU424" s="207" t="s">
        <v>86</v>
      </c>
      <c r="AV424" s="13" t="s">
        <v>86</v>
      </c>
      <c r="AW424" s="13" t="s">
        <v>37</v>
      </c>
      <c r="AX424" s="13" t="s">
        <v>84</v>
      </c>
      <c r="AY424" s="207" t="s">
        <v>189</v>
      </c>
    </row>
    <row r="425" spans="1:65" s="2" customFormat="1" ht="16.5" customHeight="1">
      <c r="A425" s="35"/>
      <c r="B425" s="36"/>
      <c r="C425" s="176" t="s">
        <v>704</v>
      </c>
      <c r="D425" s="176" t="s">
        <v>191</v>
      </c>
      <c r="E425" s="177" t="s">
        <v>1254</v>
      </c>
      <c r="F425" s="178" t="s">
        <v>1255</v>
      </c>
      <c r="G425" s="179" t="s">
        <v>194</v>
      </c>
      <c r="H425" s="180">
        <v>8</v>
      </c>
      <c r="I425" s="181"/>
      <c r="J425" s="182">
        <f>ROUND(I425*H425,2)</f>
        <v>0</v>
      </c>
      <c r="K425" s="183"/>
      <c r="L425" s="40"/>
      <c r="M425" s="184" t="s">
        <v>19</v>
      </c>
      <c r="N425" s="185" t="s">
        <v>47</v>
      </c>
      <c r="O425" s="65"/>
      <c r="P425" s="186">
        <f>O425*H425</f>
        <v>0</v>
      </c>
      <c r="Q425" s="186">
        <v>0</v>
      </c>
      <c r="R425" s="186">
        <f>Q425*H425</f>
        <v>0</v>
      </c>
      <c r="S425" s="186">
        <v>0</v>
      </c>
      <c r="T425" s="187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88" t="s">
        <v>567</v>
      </c>
      <c r="AT425" s="188" t="s">
        <v>191</v>
      </c>
      <c r="AU425" s="188" t="s">
        <v>86</v>
      </c>
      <c r="AY425" s="18" t="s">
        <v>189</v>
      </c>
      <c r="BE425" s="189">
        <f>IF(N425="základní",J425,0)</f>
        <v>0</v>
      </c>
      <c r="BF425" s="189">
        <f>IF(N425="snížená",J425,0)</f>
        <v>0</v>
      </c>
      <c r="BG425" s="189">
        <f>IF(N425="zákl. přenesená",J425,0)</f>
        <v>0</v>
      </c>
      <c r="BH425" s="189">
        <f>IF(N425="sníž. přenesená",J425,0)</f>
        <v>0</v>
      </c>
      <c r="BI425" s="189">
        <f>IF(N425="nulová",J425,0)</f>
        <v>0</v>
      </c>
      <c r="BJ425" s="18" t="s">
        <v>84</v>
      </c>
      <c r="BK425" s="189">
        <f>ROUND(I425*H425,2)</f>
        <v>0</v>
      </c>
      <c r="BL425" s="18" t="s">
        <v>567</v>
      </c>
      <c r="BM425" s="188" t="s">
        <v>1256</v>
      </c>
    </row>
    <row r="426" spans="1:65" s="2" customFormat="1" ht="10.199999999999999">
      <c r="A426" s="35"/>
      <c r="B426" s="36"/>
      <c r="C426" s="37"/>
      <c r="D426" s="190" t="s">
        <v>197</v>
      </c>
      <c r="E426" s="37"/>
      <c r="F426" s="191" t="s">
        <v>1257</v>
      </c>
      <c r="G426" s="37"/>
      <c r="H426" s="37"/>
      <c r="I426" s="192"/>
      <c r="J426" s="37"/>
      <c r="K426" s="37"/>
      <c r="L426" s="40"/>
      <c r="M426" s="193"/>
      <c r="N426" s="194"/>
      <c r="O426" s="65"/>
      <c r="P426" s="65"/>
      <c r="Q426" s="65"/>
      <c r="R426" s="65"/>
      <c r="S426" s="65"/>
      <c r="T426" s="66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197</v>
      </c>
      <c r="AU426" s="18" t="s">
        <v>86</v>
      </c>
    </row>
    <row r="427" spans="1:65" s="2" customFormat="1" ht="10.199999999999999">
      <c r="A427" s="35"/>
      <c r="B427" s="36"/>
      <c r="C427" s="37"/>
      <c r="D427" s="195" t="s">
        <v>199</v>
      </c>
      <c r="E427" s="37"/>
      <c r="F427" s="196" t="s">
        <v>1258</v>
      </c>
      <c r="G427" s="37"/>
      <c r="H427" s="37"/>
      <c r="I427" s="192"/>
      <c r="J427" s="37"/>
      <c r="K427" s="37"/>
      <c r="L427" s="40"/>
      <c r="M427" s="193"/>
      <c r="N427" s="194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199</v>
      </c>
      <c r="AU427" s="18" t="s">
        <v>86</v>
      </c>
    </row>
    <row r="428" spans="1:65" s="2" customFormat="1" ht="21.75" customHeight="1">
      <c r="A428" s="35"/>
      <c r="B428" s="36"/>
      <c r="C428" s="208" t="s">
        <v>713</v>
      </c>
      <c r="D428" s="208" t="s">
        <v>269</v>
      </c>
      <c r="E428" s="209" t="s">
        <v>1259</v>
      </c>
      <c r="F428" s="210" t="s">
        <v>1260</v>
      </c>
      <c r="G428" s="211" t="s">
        <v>194</v>
      </c>
      <c r="H428" s="212">
        <v>8</v>
      </c>
      <c r="I428" s="213"/>
      <c r="J428" s="214">
        <f>ROUND(I428*H428,2)</f>
        <v>0</v>
      </c>
      <c r="K428" s="215"/>
      <c r="L428" s="216"/>
      <c r="M428" s="217" t="s">
        <v>19</v>
      </c>
      <c r="N428" s="218" t="s">
        <v>47</v>
      </c>
      <c r="O428" s="65"/>
      <c r="P428" s="186">
        <f>O428*H428</f>
        <v>0</v>
      </c>
      <c r="Q428" s="186">
        <v>0</v>
      </c>
      <c r="R428" s="186">
        <f>Q428*H428</f>
        <v>0</v>
      </c>
      <c r="S428" s="186">
        <v>0</v>
      </c>
      <c r="T428" s="187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8" t="s">
        <v>1226</v>
      </c>
      <c r="AT428" s="188" t="s">
        <v>269</v>
      </c>
      <c r="AU428" s="188" t="s">
        <v>86</v>
      </c>
      <c r="AY428" s="18" t="s">
        <v>189</v>
      </c>
      <c r="BE428" s="189">
        <f>IF(N428="základní",J428,0)</f>
        <v>0</v>
      </c>
      <c r="BF428" s="189">
        <f>IF(N428="snížená",J428,0)</f>
        <v>0</v>
      </c>
      <c r="BG428" s="189">
        <f>IF(N428="zákl. přenesená",J428,0)</f>
        <v>0</v>
      </c>
      <c r="BH428" s="189">
        <f>IF(N428="sníž. přenesená",J428,0)</f>
        <v>0</v>
      </c>
      <c r="BI428" s="189">
        <f>IF(N428="nulová",J428,0)</f>
        <v>0</v>
      </c>
      <c r="BJ428" s="18" t="s">
        <v>84</v>
      </c>
      <c r="BK428" s="189">
        <f>ROUND(I428*H428,2)</f>
        <v>0</v>
      </c>
      <c r="BL428" s="18" t="s">
        <v>567</v>
      </c>
      <c r="BM428" s="188" t="s">
        <v>1261</v>
      </c>
    </row>
    <row r="429" spans="1:65" s="2" customFormat="1" ht="10.199999999999999">
      <c r="A429" s="35"/>
      <c r="B429" s="36"/>
      <c r="C429" s="37"/>
      <c r="D429" s="190" t="s">
        <v>197</v>
      </c>
      <c r="E429" s="37"/>
      <c r="F429" s="191" t="s">
        <v>1260</v>
      </c>
      <c r="G429" s="37"/>
      <c r="H429" s="37"/>
      <c r="I429" s="192"/>
      <c r="J429" s="37"/>
      <c r="K429" s="37"/>
      <c r="L429" s="40"/>
      <c r="M429" s="193"/>
      <c r="N429" s="194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197</v>
      </c>
      <c r="AU429" s="18" t="s">
        <v>86</v>
      </c>
    </row>
    <row r="430" spans="1:65" s="13" customFormat="1" ht="10.199999999999999">
      <c r="B430" s="197"/>
      <c r="C430" s="198"/>
      <c r="D430" s="190" t="s">
        <v>201</v>
      </c>
      <c r="E430" s="199" t="s">
        <v>19</v>
      </c>
      <c r="F430" s="200" t="s">
        <v>226</v>
      </c>
      <c r="G430" s="198"/>
      <c r="H430" s="201">
        <v>8</v>
      </c>
      <c r="I430" s="202"/>
      <c r="J430" s="198"/>
      <c r="K430" s="198"/>
      <c r="L430" s="203"/>
      <c r="M430" s="204"/>
      <c r="N430" s="205"/>
      <c r="O430" s="205"/>
      <c r="P430" s="205"/>
      <c r="Q430" s="205"/>
      <c r="R430" s="205"/>
      <c r="S430" s="205"/>
      <c r="T430" s="206"/>
      <c r="AT430" s="207" t="s">
        <v>201</v>
      </c>
      <c r="AU430" s="207" t="s">
        <v>86</v>
      </c>
      <c r="AV430" s="13" t="s">
        <v>86</v>
      </c>
      <c r="AW430" s="13" t="s">
        <v>37</v>
      </c>
      <c r="AX430" s="13" t="s">
        <v>84</v>
      </c>
      <c r="AY430" s="207" t="s">
        <v>189</v>
      </c>
    </row>
    <row r="431" spans="1:65" s="2" customFormat="1" ht="24.15" customHeight="1">
      <c r="A431" s="35"/>
      <c r="B431" s="36"/>
      <c r="C431" s="176" t="s">
        <v>722</v>
      </c>
      <c r="D431" s="176" t="s">
        <v>191</v>
      </c>
      <c r="E431" s="177" t="s">
        <v>1262</v>
      </c>
      <c r="F431" s="178" t="s">
        <v>1263</v>
      </c>
      <c r="G431" s="179" t="s">
        <v>194</v>
      </c>
      <c r="H431" s="180">
        <v>1</v>
      </c>
      <c r="I431" s="181"/>
      <c r="J431" s="182">
        <f>ROUND(I431*H431,2)</f>
        <v>0</v>
      </c>
      <c r="K431" s="183"/>
      <c r="L431" s="40"/>
      <c r="M431" s="184" t="s">
        <v>19</v>
      </c>
      <c r="N431" s="185" t="s">
        <v>47</v>
      </c>
      <c r="O431" s="65"/>
      <c r="P431" s="186">
        <f>O431*H431</f>
        <v>0</v>
      </c>
      <c r="Q431" s="186">
        <v>0</v>
      </c>
      <c r="R431" s="186">
        <f>Q431*H431</f>
        <v>0</v>
      </c>
      <c r="S431" s="186">
        <v>0</v>
      </c>
      <c r="T431" s="187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88" t="s">
        <v>567</v>
      </c>
      <c r="AT431" s="188" t="s">
        <v>191</v>
      </c>
      <c r="AU431" s="188" t="s">
        <v>86</v>
      </c>
      <c r="AY431" s="18" t="s">
        <v>189</v>
      </c>
      <c r="BE431" s="189">
        <f>IF(N431="základní",J431,0)</f>
        <v>0</v>
      </c>
      <c r="BF431" s="189">
        <f>IF(N431="snížená",J431,0)</f>
        <v>0</v>
      </c>
      <c r="BG431" s="189">
        <f>IF(N431="zákl. přenesená",J431,0)</f>
        <v>0</v>
      </c>
      <c r="BH431" s="189">
        <f>IF(N431="sníž. přenesená",J431,0)</f>
        <v>0</v>
      </c>
      <c r="BI431" s="189">
        <f>IF(N431="nulová",J431,0)</f>
        <v>0</v>
      </c>
      <c r="BJ431" s="18" t="s">
        <v>84</v>
      </c>
      <c r="BK431" s="189">
        <f>ROUND(I431*H431,2)</f>
        <v>0</v>
      </c>
      <c r="BL431" s="18" t="s">
        <v>567</v>
      </c>
      <c r="BM431" s="188" t="s">
        <v>1264</v>
      </c>
    </row>
    <row r="432" spans="1:65" s="2" customFormat="1" ht="19.2">
      <c r="A432" s="35"/>
      <c r="B432" s="36"/>
      <c r="C432" s="37"/>
      <c r="D432" s="190" t="s">
        <v>197</v>
      </c>
      <c r="E432" s="37"/>
      <c r="F432" s="191" t="s">
        <v>1265</v>
      </c>
      <c r="G432" s="37"/>
      <c r="H432" s="37"/>
      <c r="I432" s="192"/>
      <c r="J432" s="37"/>
      <c r="K432" s="37"/>
      <c r="L432" s="40"/>
      <c r="M432" s="193"/>
      <c r="N432" s="194"/>
      <c r="O432" s="65"/>
      <c r="P432" s="65"/>
      <c r="Q432" s="65"/>
      <c r="R432" s="65"/>
      <c r="S432" s="65"/>
      <c r="T432" s="66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197</v>
      </c>
      <c r="AU432" s="18" t="s">
        <v>86</v>
      </c>
    </row>
    <row r="433" spans="1:65" s="2" customFormat="1" ht="10.199999999999999">
      <c r="A433" s="35"/>
      <c r="B433" s="36"/>
      <c r="C433" s="37"/>
      <c r="D433" s="195" t="s">
        <v>199</v>
      </c>
      <c r="E433" s="37"/>
      <c r="F433" s="196" t="s">
        <v>1266</v>
      </c>
      <c r="G433" s="37"/>
      <c r="H433" s="37"/>
      <c r="I433" s="192"/>
      <c r="J433" s="37"/>
      <c r="K433" s="37"/>
      <c r="L433" s="40"/>
      <c r="M433" s="193"/>
      <c r="N433" s="194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199</v>
      </c>
      <c r="AU433" s="18" t="s">
        <v>86</v>
      </c>
    </row>
    <row r="434" spans="1:65" s="13" customFormat="1" ht="10.199999999999999">
      <c r="B434" s="197"/>
      <c r="C434" s="198"/>
      <c r="D434" s="190" t="s">
        <v>201</v>
      </c>
      <c r="E434" s="199" t="s">
        <v>19</v>
      </c>
      <c r="F434" s="200" t="s">
        <v>84</v>
      </c>
      <c r="G434" s="198"/>
      <c r="H434" s="201">
        <v>1</v>
      </c>
      <c r="I434" s="202"/>
      <c r="J434" s="198"/>
      <c r="K434" s="198"/>
      <c r="L434" s="203"/>
      <c r="M434" s="204"/>
      <c r="N434" s="205"/>
      <c r="O434" s="205"/>
      <c r="P434" s="205"/>
      <c r="Q434" s="205"/>
      <c r="R434" s="205"/>
      <c r="S434" s="205"/>
      <c r="T434" s="206"/>
      <c r="AT434" s="207" t="s">
        <v>201</v>
      </c>
      <c r="AU434" s="207" t="s">
        <v>86</v>
      </c>
      <c r="AV434" s="13" t="s">
        <v>86</v>
      </c>
      <c r="AW434" s="13" t="s">
        <v>37</v>
      </c>
      <c r="AX434" s="13" t="s">
        <v>84</v>
      </c>
      <c r="AY434" s="207" t="s">
        <v>189</v>
      </c>
    </row>
    <row r="435" spans="1:65" s="2" customFormat="1" ht="33" customHeight="1">
      <c r="A435" s="35"/>
      <c r="B435" s="36"/>
      <c r="C435" s="176" t="s">
        <v>728</v>
      </c>
      <c r="D435" s="176" t="s">
        <v>191</v>
      </c>
      <c r="E435" s="177" t="s">
        <v>1267</v>
      </c>
      <c r="F435" s="178" t="s">
        <v>1268</v>
      </c>
      <c r="G435" s="179" t="s">
        <v>194</v>
      </c>
      <c r="H435" s="180">
        <v>1</v>
      </c>
      <c r="I435" s="181"/>
      <c r="J435" s="182">
        <f>ROUND(I435*H435,2)</f>
        <v>0</v>
      </c>
      <c r="K435" s="183"/>
      <c r="L435" s="40"/>
      <c r="M435" s="184" t="s">
        <v>19</v>
      </c>
      <c r="N435" s="185" t="s">
        <v>47</v>
      </c>
      <c r="O435" s="65"/>
      <c r="P435" s="186">
        <f>O435*H435</f>
        <v>0</v>
      </c>
      <c r="Q435" s="186">
        <v>0</v>
      </c>
      <c r="R435" s="186">
        <f>Q435*H435</f>
        <v>0</v>
      </c>
      <c r="S435" s="186">
        <v>0</v>
      </c>
      <c r="T435" s="18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8" t="s">
        <v>567</v>
      </c>
      <c r="AT435" s="188" t="s">
        <v>191</v>
      </c>
      <c r="AU435" s="188" t="s">
        <v>86</v>
      </c>
      <c r="AY435" s="18" t="s">
        <v>189</v>
      </c>
      <c r="BE435" s="189">
        <f>IF(N435="základní",J435,0)</f>
        <v>0</v>
      </c>
      <c r="BF435" s="189">
        <f>IF(N435="snížená",J435,0)</f>
        <v>0</v>
      </c>
      <c r="BG435" s="189">
        <f>IF(N435="zákl. přenesená",J435,0)</f>
        <v>0</v>
      </c>
      <c r="BH435" s="189">
        <f>IF(N435="sníž. přenesená",J435,0)</f>
        <v>0</v>
      </c>
      <c r="BI435" s="189">
        <f>IF(N435="nulová",J435,0)</f>
        <v>0</v>
      </c>
      <c r="BJ435" s="18" t="s">
        <v>84</v>
      </c>
      <c r="BK435" s="189">
        <f>ROUND(I435*H435,2)</f>
        <v>0</v>
      </c>
      <c r="BL435" s="18" t="s">
        <v>567</v>
      </c>
      <c r="BM435" s="188" t="s">
        <v>1269</v>
      </c>
    </row>
    <row r="436" spans="1:65" s="2" customFormat="1" ht="19.2">
      <c r="A436" s="35"/>
      <c r="B436" s="36"/>
      <c r="C436" s="37"/>
      <c r="D436" s="190" t="s">
        <v>197</v>
      </c>
      <c r="E436" s="37"/>
      <c r="F436" s="191" t="s">
        <v>1270</v>
      </c>
      <c r="G436" s="37"/>
      <c r="H436" s="37"/>
      <c r="I436" s="192"/>
      <c r="J436" s="37"/>
      <c r="K436" s="37"/>
      <c r="L436" s="40"/>
      <c r="M436" s="193"/>
      <c r="N436" s="194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197</v>
      </c>
      <c r="AU436" s="18" t="s">
        <v>86</v>
      </c>
    </row>
    <row r="437" spans="1:65" s="2" customFormat="1" ht="10.199999999999999">
      <c r="A437" s="35"/>
      <c r="B437" s="36"/>
      <c r="C437" s="37"/>
      <c r="D437" s="195" t="s">
        <v>199</v>
      </c>
      <c r="E437" s="37"/>
      <c r="F437" s="196" t="s">
        <v>1271</v>
      </c>
      <c r="G437" s="37"/>
      <c r="H437" s="37"/>
      <c r="I437" s="192"/>
      <c r="J437" s="37"/>
      <c r="K437" s="37"/>
      <c r="L437" s="40"/>
      <c r="M437" s="193"/>
      <c r="N437" s="194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199</v>
      </c>
      <c r="AU437" s="18" t="s">
        <v>86</v>
      </c>
    </row>
    <row r="438" spans="1:65" s="13" customFormat="1" ht="10.199999999999999">
      <c r="B438" s="197"/>
      <c r="C438" s="198"/>
      <c r="D438" s="190" t="s">
        <v>201</v>
      </c>
      <c r="E438" s="199" t="s">
        <v>19</v>
      </c>
      <c r="F438" s="200" t="s">
        <v>84</v>
      </c>
      <c r="G438" s="198"/>
      <c r="H438" s="201">
        <v>1</v>
      </c>
      <c r="I438" s="202"/>
      <c r="J438" s="198"/>
      <c r="K438" s="198"/>
      <c r="L438" s="203"/>
      <c r="M438" s="204"/>
      <c r="N438" s="205"/>
      <c r="O438" s="205"/>
      <c r="P438" s="205"/>
      <c r="Q438" s="205"/>
      <c r="R438" s="205"/>
      <c r="S438" s="205"/>
      <c r="T438" s="206"/>
      <c r="AT438" s="207" t="s">
        <v>201</v>
      </c>
      <c r="AU438" s="207" t="s">
        <v>86</v>
      </c>
      <c r="AV438" s="13" t="s">
        <v>86</v>
      </c>
      <c r="AW438" s="13" t="s">
        <v>37</v>
      </c>
      <c r="AX438" s="13" t="s">
        <v>84</v>
      </c>
      <c r="AY438" s="207" t="s">
        <v>189</v>
      </c>
    </row>
    <row r="439" spans="1:65" s="2" customFormat="1" ht="33" customHeight="1">
      <c r="A439" s="35"/>
      <c r="B439" s="36"/>
      <c r="C439" s="176" t="s">
        <v>735</v>
      </c>
      <c r="D439" s="176" t="s">
        <v>191</v>
      </c>
      <c r="E439" s="177" t="s">
        <v>1272</v>
      </c>
      <c r="F439" s="178" t="s">
        <v>1273</v>
      </c>
      <c r="G439" s="179" t="s">
        <v>194</v>
      </c>
      <c r="H439" s="180">
        <v>1</v>
      </c>
      <c r="I439" s="181"/>
      <c r="J439" s="182">
        <f>ROUND(I439*H439,2)</f>
        <v>0</v>
      </c>
      <c r="K439" s="183"/>
      <c r="L439" s="40"/>
      <c r="M439" s="184" t="s">
        <v>19</v>
      </c>
      <c r="N439" s="185" t="s">
        <v>47</v>
      </c>
      <c r="O439" s="65"/>
      <c r="P439" s="186">
        <f>O439*H439</f>
        <v>0</v>
      </c>
      <c r="Q439" s="186">
        <v>0</v>
      </c>
      <c r="R439" s="186">
        <f>Q439*H439</f>
        <v>0</v>
      </c>
      <c r="S439" s="186">
        <v>0</v>
      </c>
      <c r="T439" s="187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88" t="s">
        <v>567</v>
      </c>
      <c r="AT439" s="188" t="s">
        <v>191</v>
      </c>
      <c r="AU439" s="188" t="s">
        <v>86</v>
      </c>
      <c r="AY439" s="18" t="s">
        <v>189</v>
      </c>
      <c r="BE439" s="189">
        <f>IF(N439="základní",J439,0)</f>
        <v>0</v>
      </c>
      <c r="BF439" s="189">
        <f>IF(N439="snížená",J439,0)</f>
        <v>0</v>
      </c>
      <c r="BG439" s="189">
        <f>IF(N439="zákl. přenesená",J439,0)</f>
        <v>0</v>
      </c>
      <c r="BH439" s="189">
        <f>IF(N439="sníž. přenesená",J439,0)</f>
        <v>0</v>
      </c>
      <c r="BI439" s="189">
        <f>IF(N439="nulová",J439,0)</f>
        <v>0</v>
      </c>
      <c r="BJ439" s="18" t="s">
        <v>84</v>
      </c>
      <c r="BK439" s="189">
        <f>ROUND(I439*H439,2)</f>
        <v>0</v>
      </c>
      <c r="BL439" s="18" t="s">
        <v>567</v>
      </c>
      <c r="BM439" s="188" t="s">
        <v>1274</v>
      </c>
    </row>
    <row r="440" spans="1:65" s="2" customFormat="1" ht="19.2">
      <c r="A440" s="35"/>
      <c r="B440" s="36"/>
      <c r="C440" s="37"/>
      <c r="D440" s="190" t="s">
        <v>197</v>
      </c>
      <c r="E440" s="37"/>
      <c r="F440" s="191" t="s">
        <v>1275</v>
      </c>
      <c r="G440" s="37"/>
      <c r="H440" s="37"/>
      <c r="I440" s="192"/>
      <c r="J440" s="37"/>
      <c r="K440" s="37"/>
      <c r="L440" s="40"/>
      <c r="M440" s="193"/>
      <c r="N440" s="194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197</v>
      </c>
      <c r="AU440" s="18" t="s">
        <v>86</v>
      </c>
    </row>
    <row r="441" spans="1:65" s="2" customFormat="1" ht="10.199999999999999">
      <c r="A441" s="35"/>
      <c r="B441" s="36"/>
      <c r="C441" s="37"/>
      <c r="D441" s="195" t="s">
        <v>199</v>
      </c>
      <c r="E441" s="37"/>
      <c r="F441" s="196" t="s">
        <v>1276</v>
      </c>
      <c r="G441" s="37"/>
      <c r="H441" s="37"/>
      <c r="I441" s="192"/>
      <c r="J441" s="37"/>
      <c r="K441" s="37"/>
      <c r="L441" s="40"/>
      <c r="M441" s="193"/>
      <c r="N441" s="194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199</v>
      </c>
      <c r="AU441" s="18" t="s">
        <v>86</v>
      </c>
    </row>
    <row r="442" spans="1:65" s="13" customFormat="1" ht="10.199999999999999">
      <c r="B442" s="197"/>
      <c r="C442" s="198"/>
      <c r="D442" s="190" t="s">
        <v>201</v>
      </c>
      <c r="E442" s="199" t="s">
        <v>19</v>
      </c>
      <c r="F442" s="200" t="s">
        <v>84</v>
      </c>
      <c r="G442" s="198"/>
      <c r="H442" s="201">
        <v>1</v>
      </c>
      <c r="I442" s="202"/>
      <c r="J442" s="198"/>
      <c r="K442" s="198"/>
      <c r="L442" s="203"/>
      <c r="M442" s="204"/>
      <c r="N442" s="205"/>
      <c r="O442" s="205"/>
      <c r="P442" s="205"/>
      <c r="Q442" s="205"/>
      <c r="R442" s="205"/>
      <c r="S442" s="205"/>
      <c r="T442" s="206"/>
      <c r="AT442" s="207" t="s">
        <v>201</v>
      </c>
      <c r="AU442" s="207" t="s">
        <v>86</v>
      </c>
      <c r="AV442" s="13" t="s">
        <v>86</v>
      </c>
      <c r="AW442" s="13" t="s">
        <v>37</v>
      </c>
      <c r="AX442" s="13" t="s">
        <v>84</v>
      </c>
      <c r="AY442" s="207" t="s">
        <v>189</v>
      </c>
    </row>
    <row r="443" spans="1:65" s="2" customFormat="1" ht="37.799999999999997" customHeight="1">
      <c r="A443" s="35"/>
      <c r="B443" s="36"/>
      <c r="C443" s="176" t="s">
        <v>742</v>
      </c>
      <c r="D443" s="176" t="s">
        <v>191</v>
      </c>
      <c r="E443" s="177" t="s">
        <v>1277</v>
      </c>
      <c r="F443" s="178" t="s">
        <v>1278</v>
      </c>
      <c r="G443" s="179" t="s">
        <v>194</v>
      </c>
      <c r="H443" s="180">
        <v>1</v>
      </c>
      <c r="I443" s="181"/>
      <c r="J443" s="182">
        <f>ROUND(I443*H443,2)</f>
        <v>0</v>
      </c>
      <c r="K443" s="183"/>
      <c r="L443" s="40"/>
      <c r="M443" s="184" t="s">
        <v>19</v>
      </c>
      <c r="N443" s="185" t="s">
        <v>47</v>
      </c>
      <c r="O443" s="65"/>
      <c r="P443" s="186">
        <f>O443*H443</f>
        <v>0</v>
      </c>
      <c r="Q443" s="186">
        <v>0</v>
      </c>
      <c r="R443" s="186">
        <f>Q443*H443</f>
        <v>0</v>
      </c>
      <c r="S443" s="186">
        <v>0</v>
      </c>
      <c r="T443" s="187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188" t="s">
        <v>567</v>
      </c>
      <c r="AT443" s="188" t="s">
        <v>191</v>
      </c>
      <c r="AU443" s="188" t="s">
        <v>86</v>
      </c>
      <c r="AY443" s="18" t="s">
        <v>189</v>
      </c>
      <c r="BE443" s="189">
        <f>IF(N443="základní",J443,0)</f>
        <v>0</v>
      </c>
      <c r="BF443" s="189">
        <f>IF(N443="snížená",J443,0)</f>
        <v>0</v>
      </c>
      <c r="BG443" s="189">
        <f>IF(N443="zákl. přenesená",J443,0)</f>
        <v>0</v>
      </c>
      <c r="BH443" s="189">
        <f>IF(N443="sníž. přenesená",J443,0)</f>
        <v>0</v>
      </c>
      <c r="BI443" s="189">
        <f>IF(N443="nulová",J443,0)</f>
        <v>0</v>
      </c>
      <c r="BJ443" s="18" t="s">
        <v>84</v>
      </c>
      <c r="BK443" s="189">
        <f>ROUND(I443*H443,2)</f>
        <v>0</v>
      </c>
      <c r="BL443" s="18" t="s">
        <v>567</v>
      </c>
      <c r="BM443" s="188" t="s">
        <v>1279</v>
      </c>
    </row>
    <row r="444" spans="1:65" s="2" customFormat="1" ht="28.8">
      <c r="A444" s="35"/>
      <c r="B444" s="36"/>
      <c r="C444" s="37"/>
      <c r="D444" s="190" t="s">
        <v>197</v>
      </c>
      <c r="E444" s="37"/>
      <c r="F444" s="191" t="s">
        <v>1278</v>
      </c>
      <c r="G444" s="37"/>
      <c r="H444" s="37"/>
      <c r="I444" s="192"/>
      <c r="J444" s="37"/>
      <c r="K444" s="37"/>
      <c r="L444" s="40"/>
      <c r="M444" s="193"/>
      <c r="N444" s="194"/>
      <c r="O444" s="65"/>
      <c r="P444" s="65"/>
      <c r="Q444" s="65"/>
      <c r="R444" s="65"/>
      <c r="S444" s="65"/>
      <c r="T444" s="66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197</v>
      </c>
      <c r="AU444" s="18" t="s">
        <v>86</v>
      </c>
    </row>
    <row r="445" spans="1:65" s="13" customFormat="1" ht="10.199999999999999">
      <c r="B445" s="197"/>
      <c r="C445" s="198"/>
      <c r="D445" s="190" t="s">
        <v>201</v>
      </c>
      <c r="E445" s="199" t="s">
        <v>19</v>
      </c>
      <c r="F445" s="200" t="s">
        <v>84</v>
      </c>
      <c r="G445" s="198"/>
      <c r="H445" s="201">
        <v>1</v>
      </c>
      <c r="I445" s="202"/>
      <c r="J445" s="198"/>
      <c r="K445" s="198"/>
      <c r="L445" s="203"/>
      <c r="M445" s="204"/>
      <c r="N445" s="205"/>
      <c r="O445" s="205"/>
      <c r="P445" s="205"/>
      <c r="Q445" s="205"/>
      <c r="R445" s="205"/>
      <c r="S445" s="205"/>
      <c r="T445" s="206"/>
      <c r="AT445" s="207" t="s">
        <v>201</v>
      </c>
      <c r="AU445" s="207" t="s">
        <v>86</v>
      </c>
      <c r="AV445" s="13" t="s">
        <v>86</v>
      </c>
      <c r="AW445" s="13" t="s">
        <v>37</v>
      </c>
      <c r="AX445" s="13" t="s">
        <v>84</v>
      </c>
      <c r="AY445" s="207" t="s">
        <v>189</v>
      </c>
    </row>
    <row r="446" spans="1:65" s="12" customFormat="1" ht="22.8" customHeight="1">
      <c r="B446" s="160"/>
      <c r="C446" s="161"/>
      <c r="D446" s="162" t="s">
        <v>75</v>
      </c>
      <c r="E446" s="174" t="s">
        <v>1280</v>
      </c>
      <c r="F446" s="174" t="s">
        <v>1281</v>
      </c>
      <c r="G446" s="161"/>
      <c r="H446" s="161"/>
      <c r="I446" s="164"/>
      <c r="J446" s="175">
        <f>BK446</f>
        <v>0</v>
      </c>
      <c r="K446" s="161"/>
      <c r="L446" s="166"/>
      <c r="M446" s="167"/>
      <c r="N446" s="168"/>
      <c r="O446" s="168"/>
      <c r="P446" s="169">
        <f>SUM(P447:P463)</f>
        <v>0</v>
      </c>
      <c r="Q446" s="168"/>
      <c r="R446" s="169">
        <f>SUM(R447:R463)</f>
        <v>1.3637554000000001</v>
      </c>
      <c r="S446" s="168"/>
      <c r="T446" s="170">
        <f>SUM(T447:T463)</f>
        <v>0</v>
      </c>
      <c r="AR446" s="171" t="s">
        <v>207</v>
      </c>
      <c r="AT446" s="172" t="s">
        <v>75</v>
      </c>
      <c r="AU446" s="172" t="s">
        <v>84</v>
      </c>
      <c r="AY446" s="171" t="s">
        <v>189</v>
      </c>
      <c r="BK446" s="173">
        <f>SUM(BK447:BK463)</f>
        <v>0</v>
      </c>
    </row>
    <row r="447" spans="1:65" s="2" customFormat="1" ht="37.799999999999997" customHeight="1">
      <c r="A447" s="35"/>
      <c r="B447" s="36"/>
      <c r="C447" s="176" t="s">
        <v>748</v>
      </c>
      <c r="D447" s="176" t="s">
        <v>191</v>
      </c>
      <c r="E447" s="177" t="s">
        <v>1282</v>
      </c>
      <c r="F447" s="178" t="s">
        <v>1283</v>
      </c>
      <c r="G447" s="179" t="s">
        <v>210</v>
      </c>
      <c r="H447" s="180">
        <v>77</v>
      </c>
      <c r="I447" s="181"/>
      <c r="J447" s="182">
        <f>ROUND(I447*H447,2)</f>
        <v>0</v>
      </c>
      <c r="K447" s="183"/>
      <c r="L447" s="40"/>
      <c r="M447" s="184" t="s">
        <v>19</v>
      </c>
      <c r="N447" s="185" t="s">
        <v>47</v>
      </c>
      <c r="O447" s="65"/>
      <c r="P447" s="186">
        <f>O447*H447</f>
        <v>0</v>
      </c>
      <c r="Q447" s="186">
        <v>2.7299999999999998E-3</v>
      </c>
      <c r="R447" s="186">
        <f>Q447*H447</f>
        <v>0.21020999999999998</v>
      </c>
      <c r="S447" s="186">
        <v>0</v>
      </c>
      <c r="T447" s="187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8" t="s">
        <v>567</v>
      </c>
      <c r="AT447" s="188" t="s">
        <v>191</v>
      </c>
      <c r="AU447" s="188" t="s">
        <v>86</v>
      </c>
      <c r="AY447" s="18" t="s">
        <v>189</v>
      </c>
      <c r="BE447" s="189">
        <f>IF(N447="základní",J447,0)</f>
        <v>0</v>
      </c>
      <c r="BF447" s="189">
        <f>IF(N447="snížená",J447,0)</f>
        <v>0</v>
      </c>
      <c r="BG447" s="189">
        <f>IF(N447="zákl. přenesená",J447,0)</f>
        <v>0</v>
      </c>
      <c r="BH447" s="189">
        <f>IF(N447="sníž. přenesená",J447,0)</f>
        <v>0</v>
      </c>
      <c r="BI447" s="189">
        <f>IF(N447="nulová",J447,0)</f>
        <v>0</v>
      </c>
      <c r="BJ447" s="18" t="s">
        <v>84</v>
      </c>
      <c r="BK447" s="189">
        <f>ROUND(I447*H447,2)</f>
        <v>0</v>
      </c>
      <c r="BL447" s="18" t="s">
        <v>567</v>
      </c>
      <c r="BM447" s="188" t="s">
        <v>1284</v>
      </c>
    </row>
    <row r="448" spans="1:65" s="2" customFormat="1" ht="28.8">
      <c r="A448" s="35"/>
      <c r="B448" s="36"/>
      <c r="C448" s="37"/>
      <c r="D448" s="190" t="s">
        <v>197</v>
      </c>
      <c r="E448" s="37"/>
      <c r="F448" s="191" t="s">
        <v>1285</v>
      </c>
      <c r="G448" s="37"/>
      <c r="H448" s="37"/>
      <c r="I448" s="192"/>
      <c r="J448" s="37"/>
      <c r="K448" s="37"/>
      <c r="L448" s="40"/>
      <c r="M448" s="193"/>
      <c r="N448" s="194"/>
      <c r="O448" s="65"/>
      <c r="P448" s="65"/>
      <c r="Q448" s="65"/>
      <c r="R448" s="65"/>
      <c r="S448" s="65"/>
      <c r="T448" s="66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197</v>
      </c>
      <c r="AU448" s="18" t="s">
        <v>86</v>
      </c>
    </row>
    <row r="449" spans="1:65" s="2" customFormat="1" ht="10.199999999999999">
      <c r="A449" s="35"/>
      <c r="B449" s="36"/>
      <c r="C449" s="37"/>
      <c r="D449" s="195" t="s">
        <v>199</v>
      </c>
      <c r="E449" s="37"/>
      <c r="F449" s="196" t="s">
        <v>1286</v>
      </c>
      <c r="G449" s="37"/>
      <c r="H449" s="37"/>
      <c r="I449" s="192"/>
      <c r="J449" s="37"/>
      <c r="K449" s="37"/>
      <c r="L449" s="40"/>
      <c r="M449" s="193"/>
      <c r="N449" s="194"/>
      <c r="O449" s="65"/>
      <c r="P449" s="65"/>
      <c r="Q449" s="65"/>
      <c r="R449" s="65"/>
      <c r="S449" s="65"/>
      <c r="T449" s="66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199</v>
      </c>
      <c r="AU449" s="18" t="s">
        <v>86</v>
      </c>
    </row>
    <row r="450" spans="1:65" s="13" customFormat="1" ht="10.199999999999999">
      <c r="B450" s="197"/>
      <c r="C450" s="198"/>
      <c r="D450" s="190" t="s">
        <v>201</v>
      </c>
      <c r="E450" s="199" t="s">
        <v>19</v>
      </c>
      <c r="F450" s="200" t="s">
        <v>1287</v>
      </c>
      <c r="G450" s="198"/>
      <c r="H450" s="201">
        <v>77</v>
      </c>
      <c r="I450" s="202"/>
      <c r="J450" s="198"/>
      <c r="K450" s="198"/>
      <c r="L450" s="203"/>
      <c r="M450" s="204"/>
      <c r="N450" s="205"/>
      <c r="O450" s="205"/>
      <c r="P450" s="205"/>
      <c r="Q450" s="205"/>
      <c r="R450" s="205"/>
      <c r="S450" s="205"/>
      <c r="T450" s="206"/>
      <c r="AT450" s="207" t="s">
        <v>201</v>
      </c>
      <c r="AU450" s="207" t="s">
        <v>86</v>
      </c>
      <c r="AV450" s="13" t="s">
        <v>86</v>
      </c>
      <c r="AW450" s="13" t="s">
        <v>37</v>
      </c>
      <c r="AX450" s="13" t="s">
        <v>84</v>
      </c>
      <c r="AY450" s="207" t="s">
        <v>189</v>
      </c>
    </row>
    <row r="451" spans="1:65" s="2" customFormat="1" ht="24.15" customHeight="1">
      <c r="A451" s="35"/>
      <c r="B451" s="36"/>
      <c r="C451" s="208" t="s">
        <v>1288</v>
      </c>
      <c r="D451" s="208" t="s">
        <v>269</v>
      </c>
      <c r="E451" s="209" t="s">
        <v>1289</v>
      </c>
      <c r="F451" s="210" t="s">
        <v>1290</v>
      </c>
      <c r="G451" s="211" t="s">
        <v>210</v>
      </c>
      <c r="H451" s="212">
        <v>79.31</v>
      </c>
      <c r="I451" s="213"/>
      <c r="J451" s="214">
        <f>ROUND(I451*H451,2)</f>
        <v>0</v>
      </c>
      <c r="K451" s="215"/>
      <c r="L451" s="216"/>
      <c r="M451" s="217" t="s">
        <v>19</v>
      </c>
      <c r="N451" s="218" t="s">
        <v>47</v>
      </c>
      <c r="O451" s="65"/>
      <c r="P451" s="186">
        <f>O451*H451</f>
        <v>0</v>
      </c>
      <c r="Q451" s="186">
        <v>1.234E-2</v>
      </c>
      <c r="R451" s="186">
        <f>Q451*H451</f>
        <v>0.97868540000000004</v>
      </c>
      <c r="S451" s="186">
        <v>0</v>
      </c>
      <c r="T451" s="187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8" t="s">
        <v>1239</v>
      </c>
      <c r="AT451" s="188" t="s">
        <v>269</v>
      </c>
      <c r="AU451" s="188" t="s">
        <v>86</v>
      </c>
      <c r="AY451" s="18" t="s">
        <v>189</v>
      </c>
      <c r="BE451" s="189">
        <f>IF(N451="základní",J451,0)</f>
        <v>0</v>
      </c>
      <c r="BF451" s="189">
        <f>IF(N451="snížená",J451,0)</f>
        <v>0</v>
      </c>
      <c r="BG451" s="189">
        <f>IF(N451="zákl. přenesená",J451,0)</f>
        <v>0</v>
      </c>
      <c r="BH451" s="189">
        <f>IF(N451="sníž. přenesená",J451,0)</f>
        <v>0</v>
      </c>
      <c r="BI451" s="189">
        <f>IF(N451="nulová",J451,0)</f>
        <v>0</v>
      </c>
      <c r="BJ451" s="18" t="s">
        <v>84</v>
      </c>
      <c r="BK451" s="189">
        <f>ROUND(I451*H451,2)</f>
        <v>0</v>
      </c>
      <c r="BL451" s="18" t="s">
        <v>1239</v>
      </c>
      <c r="BM451" s="188" t="s">
        <v>1291</v>
      </c>
    </row>
    <row r="452" spans="1:65" s="2" customFormat="1" ht="10.199999999999999">
      <c r="A452" s="35"/>
      <c r="B452" s="36"/>
      <c r="C452" s="37"/>
      <c r="D452" s="190" t="s">
        <v>197</v>
      </c>
      <c r="E452" s="37"/>
      <c r="F452" s="191" t="s">
        <v>1290</v>
      </c>
      <c r="G452" s="37"/>
      <c r="H452" s="37"/>
      <c r="I452" s="192"/>
      <c r="J452" s="37"/>
      <c r="K452" s="37"/>
      <c r="L452" s="40"/>
      <c r="M452" s="193"/>
      <c r="N452" s="194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197</v>
      </c>
      <c r="AU452" s="18" t="s">
        <v>86</v>
      </c>
    </row>
    <row r="453" spans="1:65" s="13" customFormat="1" ht="10.199999999999999">
      <c r="B453" s="197"/>
      <c r="C453" s="198"/>
      <c r="D453" s="190" t="s">
        <v>201</v>
      </c>
      <c r="E453" s="198"/>
      <c r="F453" s="200" t="s">
        <v>1292</v>
      </c>
      <c r="G453" s="198"/>
      <c r="H453" s="201">
        <v>79.31</v>
      </c>
      <c r="I453" s="202"/>
      <c r="J453" s="198"/>
      <c r="K453" s="198"/>
      <c r="L453" s="203"/>
      <c r="M453" s="204"/>
      <c r="N453" s="205"/>
      <c r="O453" s="205"/>
      <c r="P453" s="205"/>
      <c r="Q453" s="205"/>
      <c r="R453" s="205"/>
      <c r="S453" s="205"/>
      <c r="T453" s="206"/>
      <c r="AT453" s="207" t="s">
        <v>201</v>
      </c>
      <c r="AU453" s="207" t="s">
        <v>86</v>
      </c>
      <c r="AV453" s="13" t="s">
        <v>86</v>
      </c>
      <c r="AW453" s="13" t="s">
        <v>4</v>
      </c>
      <c r="AX453" s="13" t="s">
        <v>84</v>
      </c>
      <c r="AY453" s="207" t="s">
        <v>189</v>
      </c>
    </row>
    <row r="454" spans="1:65" s="2" customFormat="1" ht="16.5" customHeight="1">
      <c r="A454" s="35"/>
      <c r="B454" s="36"/>
      <c r="C454" s="176" t="s">
        <v>1293</v>
      </c>
      <c r="D454" s="176" t="s">
        <v>191</v>
      </c>
      <c r="E454" s="177" t="s">
        <v>1294</v>
      </c>
      <c r="F454" s="178" t="s">
        <v>1295</v>
      </c>
      <c r="G454" s="179" t="s">
        <v>210</v>
      </c>
      <c r="H454" s="180">
        <v>2498</v>
      </c>
      <c r="I454" s="181"/>
      <c r="J454" s="182">
        <f>ROUND(I454*H454,2)</f>
        <v>0</v>
      </c>
      <c r="K454" s="183"/>
      <c r="L454" s="40"/>
      <c r="M454" s="184" t="s">
        <v>19</v>
      </c>
      <c r="N454" s="185" t="s">
        <v>47</v>
      </c>
      <c r="O454" s="65"/>
      <c r="P454" s="186">
        <f>O454*H454</f>
        <v>0</v>
      </c>
      <c r="Q454" s="186">
        <v>6.9999999999999994E-5</v>
      </c>
      <c r="R454" s="186">
        <f>Q454*H454</f>
        <v>0.17485999999999999</v>
      </c>
      <c r="S454" s="186">
        <v>0</v>
      </c>
      <c r="T454" s="187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8" t="s">
        <v>567</v>
      </c>
      <c r="AT454" s="188" t="s">
        <v>191</v>
      </c>
      <c r="AU454" s="188" t="s">
        <v>86</v>
      </c>
      <c r="AY454" s="18" t="s">
        <v>189</v>
      </c>
      <c r="BE454" s="189">
        <f>IF(N454="základní",J454,0)</f>
        <v>0</v>
      </c>
      <c r="BF454" s="189">
        <f>IF(N454="snížená",J454,0)</f>
        <v>0</v>
      </c>
      <c r="BG454" s="189">
        <f>IF(N454="zákl. přenesená",J454,0)</f>
        <v>0</v>
      </c>
      <c r="BH454" s="189">
        <f>IF(N454="sníž. přenesená",J454,0)</f>
        <v>0</v>
      </c>
      <c r="BI454" s="189">
        <f>IF(N454="nulová",J454,0)</f>
        <v>0</v>
      </c>
      <c r="BJ454" s="18" t="s">
        <v>84</v>
      </c>
      <c r="BK454" s="189">
        <f>ROUND(I454*H454,2)</f>
        <v>0</v>
      </c>
      <c r="BL454" s="18" t="s">
        <v>567</v>
      </c>
      <c r="BM454" s="188" t="s">
        <v>1296</v>
      </c>
    </row>
    <row r="455" spans="1:65" s="2" customFormat="1" ht="19.2">
      <c r="A455" s="35"/>
      <c r="B455" s="36"/>
      <c r="C455" s="37"/>
      <c r="D455" s="190" t="s">
        <v>197</v>
      </c>
      <c r="E455" s="37"/>
      <c r="F455" s="191" t="s">
        <v>1297</v>
      </c>
      <c r="G455" s="37"/>
      <c r="H455" s="37"/>
      <c r="I455" s="192"/>
      <c r="J455" s="37"/>
      <c r="K455" s="37"/>
      <c r="L455" s="40"/>
      <c r="M455" s="193"/>
      <c r="N455" s="194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197</v>
      </c>
      <c r="AU455" s="18" t="s">
        <v>86</v>
      </c>
    </row>
    <row r="456" spans="1:65" s="2" customFormat="1" ht="10.199999999999999">
      <c r="A456" s="35"/>
      <c r="B456" s="36"/>
      <c r="C456" s="37"/>
      <c r="D456" s="195" t="s">
        <v>199</v>
      </c>
      <c r="E456" s="37"/>
      <c r="F456" s="196" t="s">
        <v>1298</v>
      </c>
      <c r="G456" s="37"/>
      <c r="H456" s="37"/>
      <c r="I456" s="192"/>
      <c r="J456" s="37"/>
      <c r="K456" s="37"/>
      <c r="L456" s="40"/>
      <c r="M456" s="193"/>
      <c r="N456" s="194"/>
      <c r="O456" s="65"/>
      <c r="P456" s="65"/>
      <c r="Q456" s="65"/>
      <c r="R456" s="65"/>
      <c r="S456" s="65"/>
      <c r="T456" s="66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8" t="s">
        <v>199</v>
      </c>
      <c r="AU456" s="18" t="s">
        <v>86</v>
      </c>
    </row>
    <row r="457" spans="1:65" s="13" customFormat="1" ht="10.199999999999999">
      <c r="B457" s="197"/>
      <c r="C457" s="198"/>
      <c r="D457" s="190" t="s">
        <v>201</v>
      </c>
      <c r="E457" s="199" t="s">
        <v>19</v>
      </c>
      <c r="F457" s="200" t="s">
        <v>1299</v>
      </c>
      <c r="G457" s="198"/>
      <c r="H457" s="201">
        <v>2498</v>
      </c>
      <c r="I457" s="202"/>
      <c r="J457" s="198"/>
      <c r="K457" s="198"/>
      <c r="L457" s="203"/>
      <c r="M457" s="204"/>
      <c r="N457" s="205"/>
      <c r="O457" s="205"/>
      <c r="P457" s="205"/>
      <c r="Q457" s="205"/>
      <c r="R457" s="205"/>
      <c r="S457" s="205"/>
      <c r="T457" s="206"/>
      <c r="AT457" s="207" t="s">
        <v>201</v>
      </c>
      <c r="AU457" s="207" t="s">
        <v>86</v>
      </c>
      <c r="AV457" s="13" t="s">
        <v>86</v>
      </c>
      <c r="AW457" s="13" t="s">
        <v>37</v>
      </c>
      <c r="AX457" s="13" t="s">
        <v>84</v>
      </c>
      <c r="AY457" s="207" t="s">
        <v>189</v>
      </c>
    </row>
    <row r="458" spans="1:65" s="2" customFormat="1" ht="24.15" customHeight="1">
      <c r="A458" s="35"/>
      <c r="B458" s="36"/>
      <c r="C458" s="176" t="s">
        <v>1300</v>
      </c>
      <c r="D458" s="176" t="s">
        <v>191</v>
      </c>
      <c r="E458" s="177" t="s">
        <v>1301</v>
      </c>
      <c r="F458" s="178" t="s">
        <v>1302</v>
      </c>
      <c r="G458" s="179" t="s">
        <v>336</v>
      </c>
      <c r="H458" s="180">
        <v>1.3640000000000001</v>
      </c>
      <c r="I458" s="181"/>
      <c r="J458" s="182">
        <f>ROUND(I458*H458,2)</f>
        <v>0</v>
      </c>
      <c r="K458" s="183"/>
      <c r="L458" s="40"/>
      <c r="M458" s="184" t="s">
        <v>19</v>
      </c>
      <c r="N458" s="185" t="s">
        <v>47</v>
      </c>
      <c r="O458" s="65"/>
      <c r="P458" s="186">
        <f>O458*H458</f>
        <v>0</v>
      </c>
      <c r="Q458" s="186">
        <v>0</v>
      </c>
      <c r="R458" s="186">
        <f>Q458*H458</f>
        <v>0</v>
      </c>
      <c r="S458" s="186">
        <v>0</v>
      </c>
      <c r="T458" s="187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8" t="s">
        <v>567</v>
      </c>
      <c r="AT458" s="188" t="s">
        <v>191</v>
      </c>
      <c r="AU458" s="188" t="s">
        <v>86</v>
      </c>
      <c r="AY458" s="18" t="s">
        <v>189</v>
      </c>
      <c r="BE458" s="189">
        <f>IF(N458="základní",J458,0)</f>
        <v>0</v>
      </c>
      <c r="BF458" s="189">
        <f>IF(N458="snížená",J458,0)</f>
        <v>0</v>
      </c>
      <c r="BG458" s="189">
        <f>IF(N458="zákl. přenesená",J458,0)</f>
        <v>0</v>
      </c>
      <c r="BH458" s="189">
        <f>IF(N458="sníž. přenesená",J458,0)</f>
        <v>0</v>
      </c>
      <c r="BI458" s="189">
        <f>IF(N458="nulová",J458,0)</f>
        <v>0</v>
      </c>
      <c r="BJ458" s="18" t="s">
        <v>84</v>
      </c>
      <c r="BK458" s="189">
        <f>ROUND(I458*H458,2)</f>
        <v>0</v>
      </c>
      <c r="BL458" s="18" t="s">
        <v>567</v>
      </c>
      <c r="BM458" s="188" t="s">
        <v>1303</v>
      </c>
    </row>
    <row r="459" spans="1:65" s="2" customFormat="1" ht="19.2">
      <c r="A459" s="35"/>
      <c r="B459" s="36"/>
      <c r="C459" s="37"/>
      <c r="D459" s="190" t="s">
        <v>197</v>
      </c>
      <c r="E459" s="37"/>
      <c r="F459" s="191" t="s">
        <v>1304</v>
      </c>
      <c r="G459" s="37"/>
      <c r="H459" s="37"/>
      <c r="I459" s="192"/>
      <c r="J459" s="37"/>
      <c r="K459" s="37"/>
      <c r="L459" s="40"/>
      <c r="M459" s="193"/>
      <c r="N459" s="194"/>
      <c r="O459" s="65"/>
      <c r="P459" s="65"/>
      <c r="Q459" s="65"/>
      <c r="R459" s="65"/>
      <c r="S459" s="65"/>
      <c r="T459" s="66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197</v>
      </c>
      <c r="AU459" s="18" t="s">
        <v>86</v>
      </c>
    </row>
    <row r="460" spans="1:65" s="2" customFormat="1" ht="10.199999999999999">
      <c r="A460" s="35"/>
      <c r="B460" s="36"/>
      <c r="C460" s="37"/>
      <c r="D460" s="195" t="s">
        <v>199</v>
      </c>
      <c r="E460" s="37"/>
      <c r="F460" s="196" t="s">
        <v>1305</v>
      </c>
      <c r="G460" s="37"/>
      <c r="H460" s="37"/>
      <c r="I460" s="192"/>
      <c r="J460" s="37"/>
      <c r="K460" s="37"/>
      <c r="L460" s="40"/>
      <c r="M460" s="193"/>
      <c r="N460" s="194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199</v>
      </c>
      <c r="AU460" s="18" t="s">
        <v>86</v>
      </c>
    </row>
    <row r="461" spans="1:65" s="2" customFormat="1" ht="24.15" customHeight="1">
      <c r="A461" s="35"/>
      <c r="B461" s="36"/>
      <c r="C461" s="176" t="s">
        <v>1306</v>
      </c>
      <c r="D461" s="176" t="s">
        <v>191</v>
      </c>
      <c r="E461" s="177" t="s">
        <v>1307</v>
      </c>
      <c r="F461" s="178" t="s">
        <v>1308</v>
      </c>
      <c r="G461" s="179" t="s">
        <v>336</v>
      </c>
      <c r="H461" s="180">
        <v>1.3640000000000001</v>
      </c>
      <c r="I461" s="181"/>
      <c r="J461" s="182">
        <f>ROUND(I461*H461,2)</f>
        <v>0</v>
      </c>
      <c r="K461" s="183"/>
      <c r="L461" s="40"/>
      <c r="M461" s="184" t="s">
        <v>19</v>
      </c>
      <c r="N461" s="185" t="s">
        <v>47</v>
      </c>
      <c r="O461" s="65"/>
      <c r="P461" s="186">
        <f>O461*H461</f>
        <v>0</v>
      </c>
      <c r="Q461" s="186">
        <v>0</v>
      </c>
      <c r="R461" s="186">
        <f>Q461*H461</f>
        <v>0</v>
      </c>
      <c r="S461" s="186">
        <v>0</v>
      </c>
      <c r="T461" s="187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188" t="s">
        <v>567</v>
      </c>
      <c r="AT461" s="188" t="s">
        <v>191</v>
      </c>
      <c r="AU461" s="188" t="s">
        <v>86</v>
      </c>
      <c r="AY461" s="18" t="s">
        <v>189</v>
      </c>
      <c r="BE461" s="189">
        <f>IF(N461="základní",J461,0)</f>
        <v>0</v>
      </c>
      <c r="BF461" s="189">
        <f>IF(N461="snížená",J461,0)</f>
        <v>0</v>
      </c>
      <c r="BG461" s="189">
        <f>IF(N461="zákl. přenesená",J461,0)</f>
        <v>0</v>
      </c>
      <c r="BH461" s="189">
        <f>IF(N461="sníž. přenesená",J461,0)</f>
        <v>0</v>
      </c>
      <c r="BI461" s="189">
        <f>IF(N461="nulová",J461,0)</f>
        <v>0</v>
      </c>
      <c r="BJ461" s="18" t="s">
        <v>84</v>
      </c>
      <c r="BK461" s="189">
        <f>ROUND(I461*H461,2)</f>
        <v>0</v>
      </c>
      <c r="BL461" s="18" t="s">
        <v>567</v>
      </c>
      <c r="BM461" s="188" t="s">
        <v>1309</v>
      </c>
    </row>
    <row r="462" spans="1:65" s="2" customFormat="1" ht="38.4">
      <c r="A462" s="35"/>
      <c r="B462" s="36"/>
      <c r="C462" s="37"/>
      <c r="D462" s="190" t="s">
        <v>197</v>
      </c>
      <c r="E462" s="37"/>
      <c r="F462" s="191" t="s">
        <v>1310</v>
      </c>
      <c r="G462" s="37"/>
      <c r="H462" s="37"/>
      <c r="I462" s="192"/>
      <c r="J462" s="37"/>
      <c r="K462" s="37"/>
      <c r="L462" s="40"/>
      <c r="M462" s="193"/>
      <c r="N462" s="194"/>
      <c r="O462" s="65"/>
      <c r="P462" s="65"/>
      <c r="Q462" s="65"/>
      <c r="R462" s="65"/>
      <c r="S462" s="65"/>
      <c r="T462" s="66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197</v>
      </c>
      <c r="AU462" s="18" t="s">
        <v>86</v>
      </c>
    </row>
    <row r="463" spans="1:65" s="2" customFormat="1" ht="10.199999999999999">
      <c r="A463" s="35"/>
      <c r="B463" s="36"/>
      <c r="C463" s="37"/>
      <c r="D463" s="195" t="s">
        <v>199</v>
      </c>
      <c r="E463" s="37"/>
      <c r="F463" s="196" t="s">
        <v>1311</v>
      </c>
      <c r="G463" s="37"/>
      <c r="H463" s="37"/>
      <c r="I463" s="192"/>
      <c r="J463" s="37"/>
      <c r="K463" s="37"/>
      <c r="L463" s="40"/>
      <c r="M463" s="193"/>
      <c r="N463" s="194"/>
      <c r="O463" s="65"/>
      <c r="P463" s="65"/>
      <c r="Q463" s="65"/>
      <c r="R463" s="65"/>
      <c r="S463" s="65"/>
      <c r="T463" s="66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199</v>
      </c>
      <c r="AU463" s="18" t="s">
        <v>86</v>
      </c>
    </row>
    <row r="464" spans="1:65" s="12" customFormat="1" ht="25.95" customHeight="1">
      <c r="B464" s="160"/>
      <c r="C464" s="161"/>
      <c r="D464" s="162" t="s">
        <v>75</v>
      </c>
      <c r="E464" s="163" t="s">
        <v>719</v>
      </c>
      <c r="F464" s="163" t="s">
        <v>122</v>
      </c>
      <c r="G464" s="161"/>
      <c r="H464" s="161"/>
      <c r="I464" s="164"/>
      <c r="J464" s="165">
        <f>BK464</f>
        <v>0</v>
      </c>
      <c r="K464" s="161"/>
      <c r="L464" s="166"/>
      <c r="M464" s="167"/>
      <c r="N464" s="168"/>
      <c r="O464" s="168"/>
      <c r="P464" s="169">
        <f>P465</f>
        <v>0</v>
      </c>
      <c r="Q464" s="168"/>
      <c r="R464" s="169">
        <f>R465</f>
        <v>0</v>
      </c>
      <c r="S464" s="168"/>
      <c r="T464" s="170">
        <f>T465</f>
        <v>0</v>
      </c>
      <c r="AR464" s="171" t="s">
        <v>220</v>
      </c>
      <c r="AT464" s="172" t="s">
        <v>75</v>
      </c>
      <c r="AU464" s="172" t="s">
        <v>76</v>
      </c>
      <c r="AY464" s="171" t="s">
        <v>189</v>
      </c>
      <c r="BK464" s="173">
        <f>BK465</f>
        <v>0</v>
      </c>
    </row>
    <row r="465" spans="1:65" s="12" customFormat="1" ht="22.8" customHeight="1">
      <c r="B465" s="160"/>
      <c r="C465" s="161"/>
      <c r="D465" s="162" t="s">
        <v>75</v>
      </c>
      <c r="E465" s="174" t="s">
        <v>720</v>
      </c>
      <c r="F465" s="174" t="s">
        <v>721</v>
      </c>
      <c r="G465" s="161"/>
      <c r="H465" s="161"/>
      <c r="I465" s="164"/>
      <c r="J465" s="175">
        <f>BK465</f>
        <v>0</v>
      </c>
      <c r="K465" s="161"/>
      <c r="L465" s="166"/>
      <c r="M465" s="167"/>
      <c r="N465" s="168"/>
      <c r="O465" s="168"/>
      <c r="P465" s="169">
        <f>SUM(P466:P477)</f>
        <v>0</v>
      </c>
      <c r="Q465" s="168"/>
      <c r="R465" s="169">
        <f>SUM(R466:R477)</f>
        <v>0</v>
      </c>
      <c r="S465" s="168"/>
      <c r="T465" s="170">
        <f>SUM(T466:T477)</f>
        <v>0</v>
      </c>
      <c r="AR465" s="171" t="s">
        <v>220</v>
      </c>
      <c r="AT465" s="172" t="s">
        <v>75</v>
      </c>
      <c r="AU465" s="172" t="s">
        <v>84</v>
      </c>
      <c r="AY465" s="171" t="s">
        <v>189</v>
      </c>
      <c r="BK465" s="173">
        <f>SUM(BK466:BK477)</f>
        <v>0</v>
      </c>
    </row>
    <row r="466" spans="1:65" s="2" customFormat="1" ht="24.15" customHeight="1">
      <c r="A466" s="35"/>
      <c r="B466" s="36"/>
      <c r="C466" s="176" t="s">
        <v>1312</v>
      </c>
      <c r="D466" s="176" t="s">
        <v>191</v>
      </c>
      <c r="E466" s="177" t="s">
        <v>723</v>
      </c>
      <c r="F466" s="178" t="s">
        <v>724</v>
      </c>
      <c r="G466" s="179" t="s">
        <v>210</v>
      </c>
      <c r="H466" s="180">
        <v>116</v>
      </c>
      <c r="I466" s="181"/>
      <c r="J466" s="182">
        <f>ROUND(I466*H466,2)</f>
        <v>0</v>
      </c>
      <c r="K466" s="183"/>
      <c r="L466" s="40"/>
      <c r="M466" s="184" t="s">
        <v>19</v>
      </c>
      <c r="N466" s="185" t="s">
        <v>47</v>
      </c>
      <c r="O466" s="65"/>
      <c r="P466" s="186">
        <f>O466*H466</f>
        <v>0</v>
      </c>
      <c r="Q466" s="186">
        <v>0</v>
      </c>
      <c r="R466" s="186">
        <f>Q466*H466</f>
        <v>0</v>
      </c>
      <c r="S466" s="186">
        <v>0</v>
      </c>
      <c r="T466" s="187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88" t="s">
        <v>725</v>
      </c>
      <c r="AT466" s="188" t="s">
        <v>191</v>
      </c>
      <c r="AU466" s="188" t="s">
        <v>86</v>
      </c>
      <c r="AY466" s="18" t="s">
        <v>189</v>
      </c>
      <c r="BE466" s="189">
        <f>IF(N466="základní",J466,0)</f>
        <v>0</v>
      </c>
      <c r="BF466" s="189">
        <f>IF(N466="snížená",J466,0)</f>
        <v>0</v>
      </c>
      <c r="BG466" s="189">
        <f>IF(N466="zákl. přenesená",J466,0)</f>
        <v>0</v>
      </c>
      <c r="BH466" s="189">
        <f>IF(N466="sníž. přenesená",J466,0)</f>
        <v>0</v>
      </c>
      <c r="BI466" s="189">
        <f>IF(N466="nulová",J466,0)</f>
        <v>0</v>
      </c>
      <c r="BJ466" s="18" t="s">
        <v>84</v>
      </c>
      <c r="BK466" s="189">
        <f>ROUND(I466*H466,2)</f>
        <v>0</v>
      </c>
      <c r="BL466" s="18" t="s">
        <v>725</v>
      </c>
      <c r="BM466" s="188" t="s">
        <v>1313</v>
      </c>
    </row>
    <row r="467" spans="1:65" s="2" customFormat="1" ht="19.2">
      <c r="A467" s="35"/>
      <c r="B467" s="36"/>
      <c r="C467" s="37"/>
      <c r="D467" s="190" t="s">
        <v>197</v>
      </c>
      <c r="E467" s="37"/>
      <c r="F467" s="191" t="s">
        <v>724</v>
      </c>
      <c r="G467" s="37"/>
      <c r="H467" s="37"/>
      <c r="I467" s="192"/>
      <c r="J467" s="37"/>
      <c r="K467" s="37"/>
      <c r="L467" s="40"/>
      <c r="M467" s="193"/>
      <c r="N467" s="194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197</v>
      </c>
      <c r="AU467" s="18" t="s">
        <v>86</v>
      </c>
    </row>
    <row r="468" spans="1:65" s="2" customFormat="1" ht="10.199999999999999">
      <c r="A468" s="35"/>
      <c r="B468" s="36"/>
      <c r="C468" s="37"/>
      <c r="D468" s="195" t="s">
        <v>199</v>
      </c>
      <c r="E468" s="37"/>
      <c r="F468" s="196" t="s">
        <v>727</v>
      </c>
      <c r="G468" s="37"/>
      <c r="H468" s="37"/>
      <c r="I468" s="192"/>
      <c r="J468" s="37"/>
      <c r="K468" s="37"/>
      <c r="L468" s="40"/>
      <c r="M468" s="193"/>
      <c r="N468" s="194"/>
      <c r="O468" s="65"/>
      <c r="P468" s="65"/>
      <c r="Q468" s="65"/>
      <c r="R468" s="65"/>
      <c r="S468" s="65"/>
      <c r="T468" s="66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199</v>
      </c>
      <c r="AU468" s="18" t="s">
        <v>86</v>
      </c>
    </row>
    <row r="469" spans="1:65" s="13" customFormat="1" ht="10.199999999999999">
      <c r="B469" s="197"/>
      <c r="C469" s="198"/>
      <c r="D469" s="190" t="s">
        <v>201</v>
      </c>
      <c r="E469" s="199" t="s">
        <v>19</v>
      </c>
      <c r="F469" s="200" t="s">
        <v>1314</v>
      </c>
      <c r="G469" s="198"/>
      <c r="H469" s="201">
        <v>116</v>
      </c>
      <c r="I469" s="202"/>
      <c r="J469" s="198"/>
      <c r="K469" s="198"/>
      <c r="L469" s="203"/>
      <c r="M469" s="204"/>
      <c r="N469" s="205"/>
      <c r="O469" s="205"/>
      <c r="P469" s="205"/>
      <c r="Q469" s="205"/>
      <c r="R469" s="205"/>
      <c r="S469" s="205"/>
      <c r="T469" s="206"/>
      <c r="AT469" s="207" t="s">
        <v>201</v>
      </c>
      <c r="AU469" s="207" t="s">
        <v>86</v>
      </c>
      <c r="AV469" s="13" t="s">
        <v>86</v>
      </c>
      <c r="AW469" s="13" t="s">
        <v>37</v>
      </c>
      <c r="AX469" s="13" t="s">
        <v>84</v>
      </c>
      <c r="AY469" s="207" t="s">
        <v>189</v>
      </c>
    </row>
    <row r="470" spans="1:65" s="2" customFormat="1" ht="24.15" customHeight="1">
      <c r="A470" s="35"/>
      <c r="B470" s="36"/>
      <c r="C470" s="176" t="s">
        <v>1315</v>
      </c>
      <c r="D470" s="176" t="s">
        <v>191</v>
      </c>
      <c r="E470" s="177" t="s">
        <v>729</v>
      </c>
      <c r="F470" s="178" t="s">
        <v>730</v>
      </c>
      <c r="G470" s="179" t="s">
        <v>731</v>
      </c>
      <c r="H470" s="180">
        <v>7</v>
      </c>
      <c r="I470" s="181"/>
      <c r="J470" s="182">
        <f>ROUND(I470*H470,2)</f>
        <v>0</v>
      </c>
      <c r="K470" s="183"/>
      <c r="L470" s="40"/>
      <c r="M470" s="184" t="s">
        <v>19</v>
      </c>
      <c r="N470" s="185" t="s">
        <v>47</v>
      </c>
      <c r="O470" s="65"/>
      <c r="P470" s="186">
        <f>O470*H470</f>
        <v>0</v>
      </c>
      <c r="Q470" s="186">
        <v>0</v>
      </c>
      <c r="R470" s="186">
        <f>Q470*H470</f>
        <v>0</v>
      </c>
      <c r="S470" s="186">
        <v>0</v>
      </c>
      <c r="T470" s="187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8" t="s">
        <v>725</v>
      </c>
      <c r="AT470" s="188" t="s">
        <v>191</v>
      </c>
      <c r="AU470" s="188" t="s">
        <v>86</v>
      </c>
      <c r="AY470" s="18" t="s">
        <v>189</v>
      </c>
      <c r="BE470" s="189">
        <f>IF(N470="základní",J470,0)</f>
        <v>0</v>
      </c>
      <c r="BF470" s="189">
        <f>IF(N470="snížená",J470,0)</f>
        <v>0</v>
      </c>
      <c r="BG470" s="189">
        <f>IF(N470="zákl. přenesená",J470,0)</f>
        <v>0</v>
      </c>
      <c r="BH470" s="189">
        <f>IF(N470="sníž. přenesená",J470,0)</f>
        <v>0</v>
      </c>
      <c r="BI470" s="189">
        <f>IF(N470="nulová",J470,0)</f>
        <v>0</v>
      </c>
      <c r="BJ470" s="18" t="s">
        <v>84</v>
      </c>
      <c r="BK470" s="189">
        <f>ROUND(I470*H470,2)</f>
        <v>0</v>
      </c>
      <c r="BL470" s="18" t="s">
        <v>725</v>
      </c>
      <c r="BM470" s="188" t="s">
        <v>1316</v>
      </c>
    </row>
    <row r="471" spans="1:65" s="2" customFormat="1" ht="19.2">
      <c r="A471" s="35"/>
      <c r="B471" s="36"/>
      <c r="C471" s="37"/>
      <c r="D471" s="190" t="s">
        <v>197</v>
      </c>
      <c r="E471" s="37"/>
      <c r="F471" s="191" t="s">
        <v>730</v>
      </c>
      <c r="G471" s="37"/>
      <c r="H471" s="37"/>
      <c r="I471" s="192"/>
      <c r="J471" s="37"/>
      <c r="K471" s="37"/>
      <c r="L471" s="40"/>
      <c r="M471" s="193"/>
      <c r="N471" s="194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197</v>
      </c>
      <c r="AU471" s="18" t="s">
        <v>86</v>
      </c>
    </row>
    <row r="472" spans="1:65" s="2" customFormat="1" ht="10.199999999999999">
      <c r="A472" s="35"/>
      <c r="B472" s="36"/>
      <c r="C472" s="37"/>
      <c r="D472" s="195" t="s">
        <v>199</v>
      </c>
      <c r="E472" s="37"/>
      <c r="F472" s="196" t="s">
        <v>733</v>
      </c>
      <c r="G472" s="37"/>
      <c r="H472" s="37"/>
      <c r="I472" s="192"/>
      <c r="J472" s="37"/>
      <c r="K472" s="37"/>
      <c r="L472" s="40"/>
      <c r="M472" s="193"/>
      <c r="N472" s="194"/>
      <c r="O472" s="65"/>
      <c r="P472" s="65"/>
      <c r="Q472" s="65"/>
      <c r="R472" s="65"/>
      <c r="S472" s="65"/>
      <c r="T472" s="66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199</v>
      </c>
      <c r="AU472" s="18" t="s">
        <v>86</v>
      </c>
    </row>
    <row r="473" spans="1:65" s="13" customFormat="1" ht="10.199999999999999">
      <c r="B473" s="197"/>
      <c r="C473" s="198"/>
      <c r="D473" s="190" t="s">
        <v>201</v>
      </c>
      <c r="E473" s="199" t="s">
        <v>19</v>
      </c>
      <c r="F473" s="200" t="s">
        <v>235</v>
      </c>
      <c r="G473" s="198"/>
      <c r="H473" s="201">
        <v>7</v>
      </c>
      <c r="I473" s="202"/>
      <c r="J473" s="198"/>
      <c r="K473" s="198"/>
      <c r="L473" s="203"/>
      <c r="M473" s="204"/>
      <c r="N473" s="205"/>
      <c r="O473" s="205"/>
      <c r="P473" s="205"/>
      <c r="Q473" s="205"/>
      <c r="R473" s="205"/>
      <c r="S473" s="205"/>
      <c r="T473" s="206"/>
      <c r="AT473" s="207" t="s">
        <v>201</v>
      </c>
      <c r="AU473" s="207" t="s">
        <v>86</v>
      </c>
      <c r="AV473" s="13" t="s">
        <v>86</v>
      </c>
      <c r="AW473" s="13" t="s">
        <v>37</v>
      </c>
      <c r="AX473" s="13" t="s">
        <v>84</v>
      </c>
      <c r="AY473" s="207" t="s">
        <v>189</v>
      </c>
    </row>
    <row r="474" spans="1:65" s="2" customFormat="1" ht="24.15" customHeight="1">
      <c r="A474" s="35"/>
      <c r="B474" s="36"/>
      <c r="C474" s="176" t="s">
        <v>1317</v>
      </c>
      <c r="D474" s="176" t="s">
        <v>191</v>
      </c>
      <c r="E474" s="177" t="s">
        <v>736</v>
      </c>
      <c r="F474" s="178" t="s">
        <v>737</v>
      </c>
      <c r="G474" s="179" t="s">
        <v>210</v>
      </c>
      <c r="H474" s="180">
        <v>116</v>
      </c>
      <c r="I474" s="181"/>
      <c r="J474" s="182">
        <f>ROUND(I474*H474,2)</f>
        <v>0</v>
      </c>
      <c r="K474" s="183"/>
      <c r="L474" s="40"/>
      <c r="M474" s="184" t="s">
        <v>19</v>
      </c>
      <c r="N474" s="185" t="s">
        <v>47</v>
      </c>
      <c r="O474" s="65"/>
      <c r="P474" s="186">
        <f>O474*H474</f>
        <v>0</v>
      </c>
      <c r="Q474" s="186">
        <v>0</v>
      </c>
      <c r="R474" s="186">
        <f>Q474*H474</f>
        <v>0</v>
      </c>
      <c r="S474" s="186">
        <v>0</v>
      </c>
      <c r="T474" s="187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8" t="s">
        <v>725</v>
      </c>
      <c r="AT474" s="188" t="s">
        <v>191</v>
      </c>
      <c r="AU474" s="188" t="s">
        <v>86</v>
      </c>
      <c r="AY474" s="18" t="s">
        <v>189</v>
      </c>
      <c r="BE474" s="189">
        <f>IF(N474="základní",J474,0)</f>
        <v>0</v>
      </c>
      <c r="BF474" s="189">
        <f>IF(N474="snížená",J474,0)</f>
        <v>0</v>
      </c>
      <c r="BG474" s="189">
        <f>IF(N474="zákl. přenesená",J474,0)</f>
        <v>0</v>
      </c>
      <c r="BH474" s="189">
        <f>IF(N474="sníž. přenesená",J474,0)</f>
        <v>0</v>
      </c>
      <c r="BI474" s="189">
        <f>IF(N474="nulová",J474,0)</f>
        <v>0</v>
      </c>
      <c r="BJ474" s="18" t="s">
        <v>84</v>
      </c>
      <c r="BK474" s="189">
        <f>ROUND(I474*H474,2)</f>
        <v>0</v>
      </c>
      <c r="BL474" s="18" t="s">
        <v>725</v>
      </c>
      <c r="BM474" s="188" t="s">
        <v>1318</v>
      </c>
    </row>
    <row r="475" spans="1:65" s="2" customFormat="1" ht="19.2">
      <c r="A475" s="35"/>
      <c r="B475" s="36"/>
      <c r="C475" s="37"/>
      <c r="D475" s="190" t="s">
        <v>197</v>
      </c>
      <c r="E475" s="37"/>
      <c r="F475" s="191" t="s">
        <v>737</v>
      </c>
      <c r="G475" s="37"/>
      <c r="H475" s="37"/>
      <c r="I475" s="192"/>
      <c r="J475" s="37"/>
      <c r="K475" s="37"/>
      <c r="L475" s="40"/>
      <c r="M475" s="193"/>
      <c r="N475" s="194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197</v>
      </c>
      <c r="AU475" s="18" t="s">
        <v>86</v>
      </c>
    </row>
    <row r="476" spans="1:65" s="2" customFormat="1" ht="10.199999999999999">
      <c r="A476" s="35"/>
      <c r="B476" s="36"/>
      <c r="C476" s="37"/>
      <c r="D476" s="195" t="s">
        <v>199</v>
      </c>
      <c r="E476" s="37"/>
      <c r="F476" s="196" t="s">
        <v>739</v>
      </c>
      <c r="G476" s="37"/>
      <c r="H476" s="37"/>
      <c r="I476" s="192"/>
      <c r="J476" s="37"/>
      <c r="K476" s="37"/>
      <c r="L476" s="40"/>
      <c r="M476" s="193"/>
      <c r="N476" s="194"/>
      <c r="O476" s="65"/>
      <c r="P476" s="65"/>
      <c r="Q476" s="65"/>
      <c r="R476" s="65"/>
      <c r="S476" s="65"/>
      <c r="T476" s="66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199</v>
      </c>
      <c r="AU476" s="18" t="s">
        <v>86</v>
      </c>
    </row>
    <row r="477" spans="1:65" s="13" customFormat="1" ht="10.199999999999999">
      <c r="B477" s="197"/>
      <c r="C477" s="198"/>
      <c r="D477" s="190" t="s">
        <v>201</v>
      </c>
      <c r="E477" s="199" t="s">
        <v>19</v>
      </c>
      <c r="F477" s="200" t="s">
        <v>1314</v>
      </c>
      <c r="G477" s="198"/>
      <c r="H477" s="201">
        <v>116</v>
      </c>
      <c r="I477" s="202"/>
      <c r="J477" s="198"/>
      <c r="K477" s="198"/>
      <c r="L477" s="203"/>
      <c r="M477" s="230"/>
      <c r="N477" s="231"/>
      <c r="O477" s="231"/>
      <c r="P477" s="231"/>
      <c r="Q477" s="231"/>
      <c r="R477" s="231"/>
      <c r="S477" s="231"/>
      <c r="T477" s="232"/>
      <c r="AT477" s="207" t="s">
        <v>201</v>
      </c>
      <c r="AU477" s="207" t="s">
        <v>86</v>
      </c>
      <c r="AV477" s="13" t="s">
        <v>86</v>
      </c>
      <c r="AW477" s="13" t="s">
        <v>37</v>
      </c>
      <c r="AX477" s="13" t="s">
        <v>84</v>
      </c>
      <c r="AY477" s="207" t="s">
        <v>189</v>
      </c>
    </row>
    <row r="478" spans="1:65" s="2" customFormat="1" ht="6.9" customHeight="1">
      <c r="A478" s="35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0"/>
      <c r="M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</row>
  </sheetData>
  <sheetProtection algorithmName="SHA-512" hashValue="EfuU4gKWJGpZ6WgmmDKMlF9ji9zlUnHK8nI0TH+UEcu6IMASOXWZnswnw2e5TerMRvU8ZYrWLlkswF+1iJ7vvQ==" saltValue="SYUCZHI88JrTVuuh1DhHIZp5YWwaQplwA0cTQHaWTAclx0eBFjVKfC6C50pSP2LkLd1MFLtZFxOiqKjIaT6j7w==" spinCount="100000" sheet="1" objects="1" scenarios="1" formatColumns="0" formatRows="0" autoFilter="0"/>
  <autoFilter ref="C92:K477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8" r:id="rId1"/>
    <hyperlink ref="F102" r:id="rId2"/>
    <hyperlink ref="F106" r:id="rId3"/>
    <hyperlink ref="F110" r:id="rId4"/>
    <hyperlink ref="F114" r:id="rId5"/>
    <hyperlink ref="F118" r:id="rId6"/>
    <hyperlink ref="F127" r:id="rId7"/>
    <hyperlink ref="F131" r:id="rId8"/>
    <hyperlink ref="F135" r:id="rId9"/>
    <hyperlink ref="F140" r:id="rId10"/>
    <hyperlink ref="F144" r:id="rId11"/>
    <hyperlink ref="F149" r:id="rId12"/>
    <hyperlink ref="F161" r:id="rId13"/>
    <hyperlink ref="F164" r:id="rId14"/>
    <hyperlink ref="F177" r:id="rId15"/>
    <hyperlink ref="F181" r:id="rId16"/>
    <hyperlink ref="F189" r:id="rId17"/>
    <hyperlink ref="F194" r:id="rId18"/>
    <hyperlink ref="F202" r:id="rId19"/>
    <hyperlink ref="F206" r:id="rId20"/>
    <hyperlink ref="F211" r:id="rId21"/>
    <hyperlink ref="F216" r:id="rId22"/>
    <hyperlink ref="F226" r:id="rId23"/>
    <hyperlink ref="F232" r:id="rId24"/>
    <hyperlink ref="F238" r:id="rId25"/>
    <hyperlink ref="F242" r:id="rId26"/>
    <hyperlink ref="F248" r:id="rId27"/>
    <hyperlink ref="F254" r:id="rId28"/>
    <hyperlink ref="F261" r:id="rId29"/>
    <hyperlink ref="F267" r:id="rId30"/>
    <hyperlink ref="F273" r:id="rId31"/>
    <hyperlink ref="F279" r:id="rId32"/>
    <hyperlink ref="F285" r:id="rId33"/>
    <hyperlink ref="F291" r:id="rId34"/>
    <hyperlink ref="F297" r:id="rId35"/>
    <hyperlink ref="F303" r:id="rId36"/>
    <hyperlink ref="F307" r:id="rId37"/>
    <hyperlink ref="F311" r:id="rId38"/>
    <hyperlink ref="F314" r:id="rId39"/>
    <hyperlink ref="F318" r:id="rId40"/>
    <hyperlink ref="F327" r:id="rId41"/>
    <hyperlink ref="F333" r:id="rId42"/>
    <hyperlink ref="F339" r:id="rId43"/>
    <hyperlink ref="F345" r:id="rId44"/>
    <hyperlink ref="F351" r:id="rId45"/>
    <hyperlink ref="F355" r:id="rId46"/>
    <hyperlink ref="F359" r:id="rId47"/>
    <hyperlink ref="F363" r:id="rId48"/>
    <hyperlink ref="F367" r:id="rId49"/>
    <hyperlink ref="F371" r:id="rId50"/>
    <hyperlink ref="F375" r:id="rId51"/>
    <hyperlink ref="F379" r:id="rId52"/>
    <hyperlink ref="F385" r:id="rId53"/>
    <hyperlink ref="F391" r:id="rId54"/>
    <hyperlink ref="F394" r:id="rId55"/>
    <hyperlink ref="F400" r:id="rId56"/>
    <hyperlink ref="F407" r:id="rId57"/>
    <hyperlink ref="F411" r:id="rId58"/>
    <hyperlink ref="F418" r:id="rId59"/>
    <hyperlink ref="F427" r:id="rId60"/>
    <hyperlink ref="F433" r:id="rId61"/>
    <hyperlink ref="F437" r:id="rId62"/>
    <hyperlink ref="F441" r:id="rId63"/>
    <hyperlink ref="F449" r:id="rId64"/>
    <hyperlink ref="F456" r:id="rId65"/>
    <hyperlink ref="F460" r:id="rId66"/>
    <hyperlink ref="F463" r:id="rId67"/>
    <hyperlink ref="F468" r:id="rId68"/>
    <hyperlink ref="F472" r:id="rId69"/>
    <hyperlink ref="F476" r:id="rId70"/>
  </hyperlinks>
  <pageMargins left="0.39374999999999999" right="0.39374999999999999" top="0.39374999999999999" bottom="0.39374999999999999" header="0" footer="0"/>
  <pageSetup paperSize="9" scale="88" fitToHeight="100" orientation="portrait" blackAndWhite="1" r:id="rId71"/>
  <headerFooter>
    <oddFooter>&amp;CStrana &amp;P z &amp;N</oddFooter>
  </headerFooter>
  <drawing r:id="rId7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96</v>
      </c>
      <c r="AZ2" s="102" t="s">
        <v>124</v>
      </c>
      <c r="BA2" s="102" t="s">
        <v>125</v>
      </c>
      <c r="BB2" s="102" t="s">
        <v>19</v>
      </c>
      <c r="BC2" s="102" t="s">
        <v>1319</v>
      </c>
      <c r="BD2" s="102" t="s">
        <v>86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  <c r="AZ3" s="102" t="s">
        <v>127</v>
      </c>
      <c r="BA3" s="102" t="s">
        <v>128</v>
      </c>
      <c r="BB3" s="102" t="s">
        <v>19</v>
      </c>
      <c r="BC3" s="102" t="s">
        <v>1320</v>
      </c>
      <c r="BD3" s="102" t="s">
        <v>86</v>
      </c>
    </row>
    <row r="4" spans="1:5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  <c r="AZ4" s="102" t="s">
        <v>840</v>
      </c>
      <c r="BA4" s="102" t="s">
        <v>1321</v>
      </c>
      <c r="BB4" s="102" t="s">
        <v>19</v>
      </c>
      <c r="BC4" s="102" t="s">
        <v>1322</v>
      </c>
      <c r="BD4" s="102" t="s">
        <v>86</v>
      </c>
    </row>
    <row r="5" spans="1:56" s="1" customFormat="1" ht="6.9" customHeight="1">
      <c r="B5" s="21"/>
      <c r="L5" s="21"/>
      <c r="AZ5" s="102" t="s">
        <v>1323</v>
      </c>
      <c r="BA5" s="102" t="s">
        <v>1324</v>
      </c>
      <c r="BB5" s="102" t="s">
        <v>19</v>
      </c>
      <c r="BC5" s="102" t="s">
        <v>1325</v>
      </c>
      <c r="BD5" s="102" t="s">
        <v>86</v>
      </c>
    </row>
    <row r="6" spans="1:56" s="1" customFormat="1" ht="12" customHeight="1">
      <c r="B6" s="21"/>
      <c r="D6" s="107" t="s">
        <v>16</v>
      </c>
      <c r="L6" s="21"/>
      <c r="AZ6" s="102" t="s">
        <v>135</v>
      </c>
      <c r="BA6" s="102" t="s">
        <v>136</v>
      </c>
      <c r="BB6" s="102" t="s">
        <v>19</v>
      </c>
      <c r="BC6" s="102" t="s">
        <v>1326</v>
      </c>
      <c r="BD6" s="102" t="s">
        <v>86</v>
      </c>
    </row>
    <row r="7" spans="1:5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  <c r="AZ7" s="102" t="s">
        <v>1327</v>
      </c>
      <c r="BA7" s="102" t="s">
        <v>1328</v>
      </c>
      <c r="BB7" s="102" t="s">
        <v>19</v>
      </c>
      <c r="BC7" s="102" t="s">
        <v>1329</v>
      </c>
      <c r="BD7" s="102" t="s">
        <v>86</v>
      </c>
    </row>
    <row r="8" spans="1:5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2" t="s">
        <v>1330</v>
      </c>
      <c r="BA8" s="102" t="s">
        <v>1331</v>
      </c>
      <c r="BB8" s="102" t="s">
        <v>19</v>
      </c>
      <c r="BC8" s="102" t="s">
        <v>1332</v>
      </c>
      <c r="BD8" s="102" t="s">
        <v>86</v>
      </c>
    </row>
    <row r="9" spans="1:56" s="2" customFormat="1" ht="30" customHeight="1">
      <c r="A9" s="35"/>
      <c r="B9" s="40"/>
      <c r="C9" s="35"/>
      <c r="D9" s="35"/>
      <c r="E9" s="380" t="s">
        <v>1333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2" t="s">
        <v>1334</v>
      </c>
      <c r="BA9" s="102" t="s">
        <v>1335</v>
      </c>
      <c r="BB9" s="102" t="s">
        <v>19</v>
      </c>
      <c r="BC9" s="102" t="s">
        <v>1336</v>
      </c>
      <c r="BD9" s="102" t="s">
        <v>86</v>
      </c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02" t="s">
        <v>1337</v>
      </c>
      <c r="BA10" s="102" t="s">
        <v>1338</v>
      </c>
      <c r="BB10" s="102" t="s">
        <v>19</v>
      </c>
      <c r="BC10" s="102" t="s">
        <v>1339</v>
      </c>
      <c r="BD10" s="102" t="s">
        <v>86</v>
      </c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02" t="s">
        <v>142</v>
      </c>
      <c r="BA11" s="102" t="s">
        <v>143</v>
      </c>
      <c r="BB11" s="102" t="s">
        <v>19</v>
      </c>
      <c r="BC11" s="102" t="s">
        <v>1340</v>
      </c>
      <c r="BD11" s="102" t="s">
        <v>86</v>
      </c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02" t="s">
        <v>146</v>
      </c>
      <c r="BA12" s="102" t="s">
        <v>147</v>
      </c>
      <c r="BB12" s="102" t="s">
        <v>19</v>
      </c>
      <c r="BC12" s="102" t="s">
        <v>1341</v>
      </c>
      <c r="BD12" s="102" t="s">
        <v>86</v>
      </c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02" t="s">
        <v>156</v>
      </c>
      <c r="BA13" s="102" t="s">
        <v>156</v>
      </c>
      <c r="BB13" s="102" t="s">
        <v>19</v>
      </c>
      <c r="BC13" s="102" t="s">
        <v>1342</v>
      </c>
      <c r="BD13" s="102" t="s">
        <v>86</v>
      </c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ROUND(J94,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ROUND((SUM(BE94:BE540)),  2)</f>
        <v>0</v>
      </c>
      <c r="G33" s="35"/>
      <c r="H33" s="35"/>
      <c r="I33" s="120">
        <v>0.21</v>
      </c>
      <c r="J33" s="119">
        <f>ROUND(((SUM(BE94:BE540))*I33),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ROUND((SUM(BF94:BF540)),  2)</f>
        <v>0</v>
      </c>
      <c r="G34" s="35"/>
      <c r="H34" s="35"/>
      <c r="I34" s="120">
        <v>0.12</v>
      </c>
      <c r="J34" s="119">
        <f>ROUND(((SUM(BF94:BF540))*I34),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ROUND((SUM(BG94:BG540)),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ROUND((SUM(BH94:BH540)),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ROUND((SUM(BI94:BI540)),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01.2.1 - IO 02 - Distribuční vodovodní řady - Vodovodní řad A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J94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J95</f>
        <v>0</v>
      </c>
      <c r="K60" s="137"/>
      <c r="L60" s="141"/>
    </row>
    <row r="61" spans="1:47" s="10" customFormat="1" ht="19.95" customHeight="1">
      <c r="B61" s="142"/>
      <c r="C61" s="143"/>
      <c r="D61" s="144" t="s">
        <v>163</v>
      </c>
      <c r="E61" s="145"/>
      <c r="F61" s="145"/>
      <c r="G61" s="145"/>
      <c r="H61" s="145"/>
      <c r="I61" s="145"/>
      <c r="J61" s="146">
        <f>J96</f>
        <v>0</v>
      </c>
      <c r="K61" s="143"/>
      <c r="L61" s="147"/>
    </row>
    <row r="62" spans="1:47" s="10" customFormat="1" ht="19.95" customHeight="1">
      <c r="B62" s="142"/>
      <c r="C62" s="143"/>
      <c r="D62" s="144" t="s">
        <v>164</v>
      </c>
      <c r="E62" s="145"/>
      <c r="F62" s="145"/>
      <c r="G62" s="145"/>
      <c r="H62" s="145"/>
      <c r="I62" s="145"/>
      <c r="J62" s="146">
        <f>J191</f>
        <v>0</v>
      </c>
      <c r="K62" s="143"/>
      <c r="L62" s="147"/>
    </row>
    <row r="63" spans="1:47" s="10" customFormat="1" ht="19.95" customHeight="1">
      <c r="B63" s="142"/>
      <c r="C63" s="143"/>
      <c r="D63" s="144" t="s">
        <v>165</v>
      </c>
      <c r="E63" s="145"/>
      <c r="F63" s="145"/>
      <c r="G63" s="145"/>
      <c r="H63" s="145"/>
      <c r="I63" s="145"/>
      <c r="J63" s="146">
        <f>J208</f>
        <v>0</v>
      </c>
      <c r="K63" s="143"/>
      <c r="L63" s="147"/>
    </row>
    <row r="64" spans="1:47" s="10" customFormat="1" ht="19.95" customHeight="1">
      <c r="B64" s="142"/>
      <c r="C64" s="143"/>
      <c r="D64" s="144" t="s">
        <v>166</v>
      </c>
      <c r="E64" s="145"/>
      <c r="F64" s="145"/>
      <c r="G64" s="145"/>
      <c r="H64" s="145"/>
      <c r="I64" s="145"/>
      <c r="J64" s="146">
        <f>J216</f>
        <v>0</v>
      </c>
      <c r="K64" s="143"/>
      <c r="L64" s="147"/>
    </row>
    <row r="65" spans="1:31" s="10" customFormat="1" ht="19.95" customHeight="1">
      <c r="B65" s="142"/>
      <c r="C65" s="143"/>
      <c r="D65" s="144" t="s">
        <v>754</v>
      </c>
      <c r="E65" s="145"/>
      <c r="F65" s="145"/>
      <c r="G65" s="145"/>
      <c r="H65" s="145"/>
      <c r="I65" s="145"/>
      <c r="J65" s="146">
        <f>J472</f>
        <v>0</v>
      </c>
      <c r="K65" s="143"/>
      <c r="L65" s="147"/>
    </row>
    <row r="66" spans="1:31" s="10" customFormat="1" ht="19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J481</f>
        <v>0</v>
      </c>
      <c r="K66" s="143"/>
      <c r="L66" s="147"/>
    </row>
    <row r="67" spans="1:31" s="10" customFormat="1" ht="19.95" customHeight="1">
      <c r="B67" s="142"/>
      <c r="C67" s="143"/>
      <c r="D67" s="144" t="s">
        <v>168</v>
      </c>
      <c r="E67" s="145"/>
      <c r="F67" s="145"/>
      <c r="G67" s="145"/>
      <c r="H67" s="145"/>
      <c r="I67" s="145"/>
      <c r="J67" s="146">
        <f>J492</f>
        <v>0</v>
      </c>
      <c r="K67" s="143"/>
      <c r="L67" s="147"/>
    </row>
    <row r="68" spans="1:31" s="9" customFormat="1" ht="24.9" customHeight="1">
      <c r="B68" s="136"/>
      <c r="C68" s="137"/>
      <c r="D68" s="138" t="s">
        <v>867</v>
      </c>
      <c r="E68" s="139"/>
      <c r="F68" s="139"/>
      <c r="G68" s="139"/>
      <c r="H68" s="139"/>
      <c r="I68" s="139"/>
      <c r="J68" s="140">
        <f>J499</f>
        <v>0</v>
      </c>
      <c r="K68" s="137"/>
      <c r="L68" s="141"/>
    </row>
    <row r="69" spans="1:31" s="10" customFormat="1" ht="19.95" customHeight="1">
      <c r="B69" s="142"/>
      <c r="C69" s="143"/>
      <c r="D69" s="144" t="s">
        <v>1343</v>
      </c>
      <c r="E69" s="145"/>
      <c r="F69" s="145"/>
      <c r="G69" s="145"/>
      <c r="H69" s="145"/>
      <c r="I69" s="145"/>
      <c r="J69" s="146">
        <f>J500</f>
        <v>0</v>
      </c>
      <c r="K69" s="143"/>
      <c r="L69" s="147"/>
    </row>
    <row r="70" spans="1:31" s="9" customFormat="1" ht="24.9" customHeight="1">
      <c r="B70" s="136"/>
      <c r="C70" s="137"/>
      <c r="D70" s="138" t="s">
        <v>169</v>
      </c>
      <c r="E70" s="139"/>
      <c r="F70" s="139"/>
      <c r="G70" s="139"/>
      <c r="H70" s="139"/>
      <c r="I70" s="139"/>
      <c r="J70" s="140">
        <f>J508</f>
        <v>0</v>
      </c>
      <c r="K70" s="137"/>
      <c r="L70" s="141"/>
    </row>
    <row r="71" spans="1:31" s="10" customFormat="1" ht="19.95" customHeight="1">
      <c r="B71" s="142"/>
      <c r="C71" s="143"/>
      <c r="D71" s="144" t="s">
        <v>170</v>
      </c>
      <c r="E71" s="145"/>
      <c r="F71" s="145"/>
      <c r="G71" s="145"/>
      <c r="H71" s="145"/>
      <c r="I71" s="145"/>
      <c r="J71" s="146">
        <f>J509</f>
        <v>0</v>
      </c>
      <c r="K71" s="143"/>
      <c r="L71" s="147"/>
    </row>
    <row r="72" spans="1:31" s="9" customFormat="1" ht="24.9" customHeight="1">
      <c r="B72" s="136"/>
      <c r="C72" s="137"/>
      <c r="D72" s="138" t="s">
        <v>171</v>
      </c>
      <c r="E72" s="139"/>
      <c r="F72" s="139"/>
      <c r="G72" s="139"/>
      <c r="H72" s="139"/>
      <c r="I72" s="139"/>
      <c r="J72" s="140">
        <f>J514</f>
        <v>0</v>
      </c>
      <c r="K72" s="137"/>
      <c r="L72" s="141"/>
    </row>
    <row r="73" spans="1:31" s="10" customFormat="1" ht="19.95" customHeight="1">
      <c r="B73" s="142"/>
      <c r="C73" s="143"/>
      <c r="D73" s="144" t="s">
        <v>172</v>
      </c>
      <c r="E73" s="145"/>
      <c r="F73" s="145"/>
      <c r="G73" s="145"/>
      <c r="H73" s="145"/>
      <c r="I73" s="145"/>
      <c r="J73" s="146">
        <f>J515</f>
        <v>0</v>
      </c>
      <c r="K73" s="143"/>
      <c r="L73" s="147"/>
    </row>
    <row r="74" spans="1:31" s="10" customFormat="1" ht="19.95" customHeight="1">
      <c r="B74" s="142"/>
      <c r="C74" s="143"/>
      <c r="D74" s="144" t="s">
        <v>173</v>
      </c>
      <c r="E74" s="145"/>
      <c r="F74" s="145"/>
      <c r="G74" s="145"/>
      <c r="H74" s="145"/>
      <c r="I74" s="145"/>
      <c r="J74" s="146">
        <f>J528</f>
        <v>0</v>
      </c>
      <c r="K74" s="143"/>
      <c r="L74" s="147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" customHeight="1">
      <c r="A80" s="35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" customHeight="1">
      <c r="A81" s="35"/>
      <c r="B81" s="36"/>
      <c r="C81" s="24" t="s">
        <v>174</v>
      </c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6.5" customHeight="1">
      <c r="A84" s="35"/>
      <c r="B84" s="36"/>
      <c r="C84" s="37"/>
      <c r="D84" s="37"/>
      <c r="E84" s="385" t="str">
        <f>E7</f>
        <v>Vodovod Tošovice II. Etapa</v>
      </c>
      <c r="F84" s="386"/>
      <c r="G84" s="386"/>
      <c r="H84" s="386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141</v>
      </c>
      <c r="D85" s="37"/>
      <c r="E85" s="37"/>
      <c r="F85" s="37"/>
      <c r="G85" s="37"/>
      <c r="H85" s="3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30" customHeight="1">
      <c r="A86" s="35"/>
      <c r="B86" s="36"/>
      <c r="C86" s="37"/>
      <c r="D86" s="37"/>
      <c r="E86" s="342" t="str">
        <f>E9</f>
        <v>01.2.1 - IO 02 - Distribuční vodovodní řady - Vodovodní řad A</v>
      </c>
      <c r="F86" s="387"/>
      <c r="G86" s="387"/>
      <c r="H86" s="387"/>
      <c r="I86" s="37"/>
      <c r="J86" s="37"/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6.9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2" customHeight="1">
      <c r="A88" s="35"/>
      <c r="B88" s="36"/>
      <c r="C88" s="30" t="s">
        <v>21</v>
      </c>
      <c r="D88" s="37"/>
      <c r="E88" s="37"/>
      <c r="F88" s="28" t="str">
        <f>F12</f>
        <v>Odry</v>
      </c>
      <c r="G88" s="37"/>
      <c r="H88" s="37"/>
      <c r="I88" s="30" t="s">
        <v>23</v>
      </c>
      <c r="J88" s="60" t="str">
        <f>IF(J12="","",J12)</f>
        <v>5. 5. 2025</v>
      </c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5.15" customHeight="1">
      <c r="A90" s="35"/>
      <c r="B90" s="36"/>
      <c r="C90" s="30" t="s">
        <v>25</v>
      </c>
      <c r="D90" s="37"/>
      <c r="E90" s="37"/>
      <c r="F90" s="28" t="str">
        <f>E15</f>
        <v>Město Odry</v>
      </c>
      <c r="G90" s="37"/>
      <c r="H90" s="37"/>
      <c r="I90" s="30" t="s">
        <v>33</v>
      </c>
      <c r="J90" s="33" t="str">
        <f>E21</f>
        <v>Hydroelko, s.r.o.</v>
      </c>
      <c r="K90" s="37"/>
      <c r="L90" s="108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15" customHeight="1">
      <c r="A91" s="35"/>
      <c r="B91" s="36"/>
      <c r="C91" s="30" t="s">
        <v>31</v>
      </c>
      <c r="D91" s="37"/>
      <c r="E91" s="37"/>
      <c r="F91" s="28" t="str">
        <f>IF(E18="","",E18)</f>
        <v>Vyplň údaj</v>
      </c>
      <c r="G91" s="37"/>
      <c r="H91" s="37"/>
      <c r="I91" s="30" t="s">
        <v>38</v>
      </c>
      <c r="J91" s="33" t="str">
        <f>E24</f>
        <v xml:space="preserve"> </v>
      </c>
      <c r="K91" s="37"/>
      <c r="L91" s="108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0.3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8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11" customFormat="1" ht="29.25" customHeight="1">
      <c r="A93" s="148"/>
      <c r="B93" s="149"/>
      <c r="C93" s="150" t="s">
        <v>175</v>
      </c>
      <c r="D93" s="151" t="s">
        <v>61</v>
      </c>
      <c r="E93" s="151" t="s">
        <v>57</v>
      </c>
      <c r="F93" s="151" t="s">
        <v>58</v>
      </c>
      <c r="G93" s="151" t="s">
        <v>176</v>
      </c>
      <c r="H93" s="151" t="s">
        <v>177</v>
      </c>
      <c r="I93" s="151" t="s">
        <v>178</v>
      </c>
      <c r="J93" s="152" t="s">
        <v>160</v>
      </c>
      <c r="K93" s="153" t="s">
        <v>179</v>
      </c>
      <c r="L93" s="154"/>
      <c r="M93" s="69" t="s">
        <v>19</v>
      </c>
      <c r="N93" s="70" t="s">
        <v>46</v>
      </c>
      <c r="O93" s="70" t="s">
        <v>180</v>
      </c>
      <c r="P93" s="70" t="s">
        <v>181</v>
      </c>
      <c r="Q93" s="70" t="s">
        <v>182</v>
      </c>
      <c r="R93" s="70" t="s">
        <v>183</v>
      </c>
      <c r="S93" s="70" t="s">
        <v>184</v>
      </c>
      <c r="T93" s="71" t="s">
        <v>185</v>
      </c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</row>
    <row r="94" spans="1:63" s="2" customFormat="1" ht="22.8" customHeight="1">
      <c r="A94" s="35"/>
      <c r="B94" s="36"/>
      <c r="C94" s="76" t="s">
        <v>186</v>
      </c>
      <c r="D94" s="37"/>
      <c r="E94" s="37"/>
      <c r="F94" s="37"/>
      <c r="G94" s="37"/>
      <c r="H94" s="37"/>
      <c r="I94" s="37"/>
      <c r="J94" s="155">
        <f>BK94</f>
        <v>0</v>
      </c>
      <c r="K94" s="37"/>
      <c r="L94" s="40"/>
      <c r="M94" s="72"/>
      <c r="N94" s="156"/>
      <c r="O94" s="73"/>
      <c r="P94" s="157">
        <f>P95+P499+P508+P514</f>
        <v>0</v>
      </c>
      <c r="Q94" s="73"/>
      <c r="R94" s="157">
        <f>R95+R499+R508+R514</f>
        <v>33.110613539999996</v>
      </c>
      <c r="S94" s="73"/>
      <c r="T94" s="158">
        <f>T95+T499+T508+T514</f>
        <v>0.16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75</v>
      </c>
      <c r="AU94" s="18" t="s">
        <v>161</v>
      </c>
      <c r="BK94" s="159">
        <f>BK95+BK499+BK508+BK514</f>
        <v>0</v>
      </c>
    </row>
    <row r="95" spans="1:63" s="12" customFormat="1" ht="25.95" customHeight="1">
      <c r="B95" s="160"/>
      <c r="C95" s="161"/>
      <c r="D95" s="162" t="s">
        <v>75</v>
      </c>
      <c r="E95" s="163" t="s">
        <v>187</v>
      </c>
      <c r="F95" s="163" t="s">
        <v>188</v>
      </c>
      <c r="G95" s="161"/>
      <c r="H95" s="161"/>
      <c r="I95" s="164"/>
      <c r="J95" s="165">
        <f>BK95</f>
        <v>0</v>
      </c>
      <c r="K95" s="161"/>
      <c r="L95" s="166"/>
      <c r="M95" s="167"/>
      <c r="N95" s="168"/>
      <c r="O95" s="168"/>
      <c r="P95" s="169">
        <f>P96+P191+P208+P216+P472+P481+P492</f>
        <v>0</v>
      </c>
      <c r="Q95" s="168"/>
      <c r="R95" s="169">
        <f>R96+R191+R208+R216+R472+R481+R492</f>
        <v>32.835293539999995</v>
      </c>
      <c r="S95" s="168"/>
      <c r="T95" s="170">
        <f>T96+T191+T208+T216+T472+T481+T492</f>
        <v>0.16</v>
      </c>
      <c r="AR95" s="171" t="s">
        <v>84</v>
      </c>
      <c r="AT95" s="172" t="s">
        <v>75</v>
      </c>
      <c r="AU95" s="172" t="s">
        <v>76</v>
      </c>
      <c r="AY95" s="171" t="s">
        <v>189</v>
      </c>
      <c r="BK95" s="173">
        <f>BK96+BK191+BK208+BK216+BK472+BK481+BK492</f>
        <v>0</v>
      </c>
    </row>
    <row r="96" spans="1:63" s="12" customFormat="1" ht="22.8" customHeight="1">
      <c r="B96" s="160"/>
      <c r="C96" s="161"/>
      <c r="D96" s="162" t="s">
        <v>75</v>
      </c>
      <c r="E96" s="174" t="s">
        <v>84</v>
      </c>
      <c r="F96" s="174" t="s">
        <v>190</v>
      </c>
      <c r="G96" s="161"/>
      <c r="H96" s="161"/>
      <c r="I96" s="164"/>
      <c r="J96" s="175">
        <f>BK96</f>
        <v>0</v>
      </c>
      <c r="K96" s="161"/>
      <c r="L96" s="166"/>
      <c r="M96" s="167"/>
      <c r="N96" s="168"/>
      <c r="O96" s="168"/>
      <c r="P96" s="169">
        <f>SUM(P97:P190)</f>
        <v>0</v>
      </c>
      <c r="Q96" s="168"/>
      <c r="R96" s="169">
        <f>SUM(R97:R190)</f>
        <v>3.5154399999999999</v>
      </c>
      <c r="S96" s="168"/>
      <c r="T96" s="170">
        <f>SUM(T97:T190)</f>
        <v>0</v>
      </c>
      <c r="AR96" s="171" t="s">
        <v>84</v>
      </c>
      <c r="AT96" s="172" t="s">
        <v>75</v>
      </c>
      <c r="AU96" s="172" t="s">
        <v>84</v>
      </c>
      <c r="AY96" s="171" t="s">
        <v>189</v>
      </c>
      <c r="BK96" s="173">
        <f>SUM(BK97:BK190)</f>
        <v>0</v>
      </c>
    </row>
    <row r="97" spans="1:65" s="2" customFormat="1" ht="24.15" customHeight="1">
      <c r="A97" s="35"/>
      <c r="B97" s="36"/>
      <c r="C97" s="176" t="s">
        <v>84</v>
      </c>
      <c r="D97" s="176" t="s">
        <v>191</v>
      </c>
      <c r="E97" s="177" t="s">
        <v>208</v>
      </c>
      <c r="F97" s="178" t="s">
        <v>209</v>
      </c>
      <c r="G97" s="179" t="s">
        <v>210</v>
      </c>
      <c r="H97" s="180">
        <v>7</v>
      </c>
      <c r="I97" s="181"/>
      <c r="J97" s="182">
        <f>ROUND(I97*H97,2)</f>
        <v>0</v>
      </c>
      <c r="K97" s="183"/>
      <c r="L97" s="40"/>
      <c r="M97" s="184" t="s">
        <v>19</v>
      </c>
      <c r="N97" s="185" t="s">
        <v>47</v>
      </c>
      <c r="O97" s="65"/>
      <c r="P97" s="186">
        <f>O97*H97</f>
        <v>0</v>
      </c>
      <c r="Q97" s="186">
        <v>8.6800000000000002E-3</v>
      </c>
      <c r="R97" s="186">
        <f>Q97*H97</f>
        <v>6.0760000000000002E-2</v>
      </c>
      <c r="S97" s="186">
        <v>0</v>
      </c>
      <c r="T97" s="187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8" t="s">
        <v>195</v>
      </c>
      <c r="AT97" s="188" t="s">
        <v>191</v>
      </c>
      <c r="AU97" s="188" t="s">
        <v>86</v>
      </c>
      <c r="AY97" s="18" t="s">
        <v>189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8" t="s">
        <v>84</v>
      </c>
      <c r="BK97" s="189">
        <f>ROUND(I97*H97,2)</f>
        <v>0</v>
      </c>
      <c r="BL97" s="18" t="s">
        <v>195</v>
      </c>
      <c r="BM97" s="188" t="s">
        <v>1344</v>
      </c>
    </row>
    <row r="98" spans="1:65" s="2" customFormat="1" ht="57.6">
      <c r="A98" s="35"/>
      <c r="B98" s="36"/>
      <c r="C98" s="37"/>
      <c r="D98" s="190" t="s">
        <v>197</v>
      </c>
      <c r="E98" s="37"/>
      <c r="F98" s="191" t="s">
        <v>212</v>
      </c>
      <c r="G98" s="37"/>
      <c r="H98" s="37"/>
      <c r="I98" s="192"/>
      <c r="J98" s="37"/>
      <c r="K98" s="37"/>
      <c r="L98" s="40"/>
      <c r="M98" s="193"/>
      <c r="N98" s="194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197</v>
      </c>
      <c r="AU98" s="18" t="s">
        <v>86</v>
      </c>
    </row>
    <row r="99" spans="1:65" s="2" customFormat="1" ht="10.199999999999999">
      <c r="A99" s="35"/>
      <c r="B99" s="36"/>
      <c r="C99" s="37"/>
      <c r="D99" s="195" t="s">
        <v>199</v>
      </c>
      <c r="E99" s="37"/>
      <c r="F99" s="196" t="s">
        <v>213</v>
      </c>
      <c r="G99" s="37"/>
      <c r="H99" s="37"/>
      <c r="I99" s="192"/>
      <c r="J99" s="37"/>
      <c r="K99" s="37"/>
      <c r="L99" s="40"/>
      <c r="M99" s="193"/>
      <c r="N99" s="194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199</v>
      </c>
      <c r="AU99" s="18" t="s">
        <v>86</v>
      </c>
    </row>
    <row r="100" spans="1:65" s="13" customFormat="1" ht="10.199999999999999">
      <c r="B100" s="197"/>
      <c r="C100" s="198"/>
      <c r="D100" s="190" t="s">
        <v>201</v>
      </c>
      <c r="E100" s="199" t="s">
        <v>19</v>
      </c>
      <c r="F100" s="200" t="s">
        <v>235</v>
      </c>
      <c r="G100" s="198"/>
      <c r="H100" s="201">
        <v>7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201</v>
      </c>
      <c r="AU100" s="207" t="s">
        <v>86</v>
      </c>
      <c r="AV100" s="13" t="s">
        <v>86</v>
      </c>
      <c r="AW100" s="13" t="s">
        <v>37</v>
      </c>
      <c r="AX100" s="13" t="s">
        <v>84</v>
      </c>
      <c r="AY100" s="207" t="s">
        <v>189</v>
      </c>
    </row>
    <row r="101" spans="1:65" s="2" customFormat="1" ht="24.15" customHeight="1">
      <c r="A101" s="35"/>
      <c r="B101" s="36"/>
      <c r="C101" s="176" t="s">
        <v>86</v>
      </c>
      <c r="D101" s="176" t="s">
        <v>191</v>
      </c>
      <c r="E101" s="177" t="s">
        <v>215</v>
      </c>
      <c r="F101" s="178" t="s">
        <v>216</v>
      </c>
      <c r="G101" s="179" t="s">
        <v>210</v>
      </c>
      <c r="H101" s="180">
        <v>2</v>
      </c>
      <c r="I101" s="181"/>
      <c r="J101" s="182">
        <f>ROUND(I101*H101,2)</f>
        <v>0</v>
      </c>
      <c r="K101" s="183"/>
      <c r="L101" s="40"/>
      <c r="M101" s="184" t="s">
        <v>19</v>
      </c>
      <c r="N101" s="185" t="s">
        <v>47</v>
      </c>
      <c r="O101" s="65"/>
      <c r="P101" s="186">
        <f>O101*H101</f>
        <v>0</v>
      </c>
      <c r="Q101" s="186">
        <v>1.269E-2</v>
      </c>
      <c r="R101" s="186">
        <f>Q101*H101</f>
        <v>2.538E-2</v>
      </c>
      <c r="S101" s="186">
        <v>0</v>
      </c>
      <c r="T101" s="187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8" t="s">
        <v>195</v>
      </c>
      <c r="AT101" s="188" t="s">
        <v>191</v>
      </c>
      <c r="AU101" s="188" t="s">
        <v>86</v>
      </c>
      <c r="AY101" s="18" t="s">
        <v>189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8" t="s">
        <v>84</v>
      </c>
      <c r="BK101" s="189">
        <f>ROUND(I101*H101,2)</f>
        <v>0</v>
      </c>
      <c r="BL101" s="18" t="s">
        <v>195</v>
      </c>
      <c r="BM101" s="188" t="s">
        <v>1345</v>
      </c>
    </row>
    <row r="102" spans="1:65" s="2" customFormat="1" ht="67.2">
      <c r="A102" s="35"/>
      <c r="B102" s="36"/>
      <c r="C102" s="37"/>
      <c r="D102" s="190" t="s">
        <v>197</v>
      </c>
      <c r="E102" s="37"/>
      <c r="F102" s="191" t="s">
        <v>218</v>
      </c>
      <c r="G102" s="37"/>
      <c r="H102" s="37"/>
      <c r="I102" s="192"/>
      <c r="J102" s="37"/>
      <c r="K102" s="37"/>
      <c r="L102" s="40"/>
      <c r="M102" s="193"/>
      <c r="N102" s="194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197</v>
      </c>
      <c r="AU102" s="18" t="s">
        <v>86</v>
      </c>
    </row>
    <row r="103" spans="1:65" s="2" customFormat="1" ht="10.199999999999999">
      <c r="A103" s="35"/>
      <c r="B103" s="36"/>
      <c r="C103" s="37"/>
      <c r="D103" s="195" t="s">
        <v>199</v>
      </c>
      <c r="E103" s="37"/>
      <c r="F103" s="196" t="s">
        <v>219</v>
      </c>
      <c r="G103" s="37"/>
      <c r="H103" s="37"/>
      <c r="I103" s="192"/>
      <c r="J103" s="37"/>
      <c r="K103" s="37"/>
      <c r="L103" s="40"/>
      <c r="M103" s="193"/>
      <c r="N103" s="19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199</v>
      </c>
      <c r="AU103" s="18" t="s">
        <v>86</v>
      </c>
    </row>
    <row r="104" spans="1:65" s="2" customFormat="1" ht="24.15" customHeight="1">
      <c r="A104" s="35"/>
      <c r="B104" s="36"/>
      <c r="C104" s="176" t="s">
        <v>207</v>
      </c>
      <c r="D104" s="176" t="s">
        <v>191</v>
      </c>
      <c r="E104" s="177" t="s">
        <v>221</v>
      </c>
      <c r="F104" s="178" t="s">
        <v>222</v>
      </c>
      <c r="G104" s="179" t="s">
        <v>210</v>
      </c>
      <c r="H104" s="180">
        <v>8</v>
      </c>
      <c r="I104" s="181"/>
      <c r="J104" s="182">
        <f>ROUND(I104*H104,2)</f>
        <v>0</v>
      </c>
      <c r="K104" s="183"/>
      <c r="L104" s="40"/>
      <c r="M104" s="184" t="s">
        <v>19</v>
      </c>
      <c r="N104" s="185" t="s">
        <v>47</v>
      </c>
      <c r="O104" s="65"/>
      <c r="P104" s="186">
        <f>O104*H104</f>
        <v>0</v>
      </c>
      <c r="Q104" s="186">
        <v>3.6900000000000002E-2</v>
      </c>
      <c r="R104" s="186">
        <f>Q104*H104</f>
        <v>0.29520000000000002</v>
      </c>
      <c r="S104" s="186">
        <v>0</v>
      </c>
      <c r="T104" s="187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8" t="s">
        <v>195</v>
      </c>
      <c r="AT104" s="188" t="s">
        <v>191</v>
      </c>
      <c r="AU104" s="188" t="s">
        <v>86</v>
      </c>
      <c r="AY104" s="18" t="s">
        <v>189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8" t="s">
        <v>84</v>
      </c>
      <c r="BK104" s="189">
        <f>ROUND(I104*H104,2)</f>
        <v>0</v>
      </c>
      <c r="BL104" s="18" t="s">
        <v>195</v>
      </c>
      <c r="BM104" s="188" t="s">
        <v>1346</v>
      </c>
    </row>
    <row r="105" spans="1:65" s="2" customFormat="1" ht="57.6">
      <c r="A105" s="35"/>
      <c r="B105" s="36"/>
      <c r="C105" s="37"/>
      <c r="D105" s="190" t="s">
        <v>197</v>
      </c>
      <c r="E105" s="37"/>
      <c r="F105" s="191" t="s">
        <v>224</v>
      </c>
      <c r="G105" s="37"/>
      <c r="H105" s="37"/>
      <c r="I105" s="192"/>
      <c r="J105" s="37"/>
      <c r="K105" s="37"/>
      <c r="L105" s="40"/>
      <c r="M105" s="193"/>
      <c r="N105" s="19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197</v>
      </c>
      <c r="AU105" s="18" t="s">
        <v>86</v>
      </c>
    </row>
    <row r="106" spans="1:65" s="2" customFormat="1" ht="10.199999999999999">
      <c r="A106" s="35"/>
      <c r="B106" s="36"/>
      <c r="C106" s="37"/>
      <c r="D106" s="195" t="s">
        <v>199</v>
      </c>
      <c r="E106" s="37"/>
      <c r="F106" s="196" t="s">
        <v>225</v>
      </c>
      <c r="G106" s="37"/>
      <c r="H106" s="37"/>
      <c r="I106" s="192"/>
      <c r="J106" s="37"/>
      <c r="K106" s="37"/>
      <c r="L106" s="40"/>
      <c r="M106" s="193"/>
      <c r="N106" s="194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199</v>
      </c>
      <c r="AU106" s="18" t="s">
        <v>86</v>
      </c>
    </row>
    <row r="107" spans="1:65" s="13" customFormat="1" ht="10.199999999999999">
      <c r="B107" s="197"/>
      <c r="C107" s="198"/>
      <c r="D107" s="190" t="s">
        <v>201</v>
      </c>
      <c r="E107" s="199" t="s">
        <v>19</v>
      </c>
      <c r="F107" s="200" t="s">
        <v>226</v>
      </c>
      <c r="G107" s="198"/>
      <c r="H107" s="201">
        <v>8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201</v>
      </c>
      <c r="AU107" s="207" t="s">
        <v>86</v>
      </c>
      <c r="AV107" s="13" t="s">
        <v>86</v>
      </c>
      <c r="AW107" s="13" t="s">
        <v>37</v>
      </c>
      <c r="AX107" s="13" t="s">
        <v>84</v>
      </c>
      <c r="AY107" s="207" t="s">
        <v>189</v>
      </c>
    </row>
    <row r="108" spans="1:65" s="2" customFormat="1" ht="24.15" customHeight="1">
      <c r="A108" s="35"/>
      <c r="B108" s="36"/>
      <c r="C108" s="176" t="s">
        <v>195</v>
      </c>
      <c r="D108" s="176" t="s">
        <v>191</v>
      </c>
      <c r="E108" s="177" t="s">
        <v>228</v>
      </c>
      <c r="F108" s="178" t="s">
        <v>229</v>
      </c>
      <c r="G108" s="179" t="s">
        <v>230</v>
      </c>
      <c r="H108" s="180">
        <v>267</v>
      </c>
      <c r="I108" s="181"/>
      <c r="J108" s="182">
        <f>ROUND(I108*H108,2)</f>
        <v>0</v>
      </c>
      <c r="K108" s="183"/>
      <c r="L108" s="40"/>
      <c r="M108" s="184" t="s">
        <v>19</v>
      </c>
      <c r="N108" s="185" t="s">
        <v>47</v>
      </c>
      <c r="O108" s="65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8" t="s">
        <v>195</v>
      </c>
      <c r="AT108" s="188" t="s">
        <v>191</v>
      </c>
      <c r="AU108" s="188" t="s">
        <v>86</v>
      </c>
      <c r="AY108" s="18" t="s">
        <v>189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8" t="s">
        <v>84</v>
      </c>
      <c r="BK108" s="189">
        <f>ROUND(I108*H108,2)</f>
        <v>0</v>
      </c>
      <c r="BL108" s="18" t="s">
        <v>195</v>
      </c>
      <c r="BM108" s="188" t="s">
        <v>1347</v>
      </c>
    </row>
    <row r="109" spans="1:65" s="2" customFormat="1" ht="19.2">
      <c r="A109" s="35"/>
      <c r="B109" s="36"/>
      <c r="C109" s="37"/>
      <c r="D109" s="190" t="s">
        <v>197</v>
      </c>
      <c r="E109" s="37"/>
      <c r="F109" s="191" t="s">
        <v>232</v>
      </c>
      <c r="G109" s="37"/>
      <c r="H109" s="37"/>
      <c r="I109" s="192"/>
      <c r="J109" s="37"/>
      <c r="K109" s="37"/>
      <c r="L109" s="40"/>
      <c r="M109" s="193"/>
      <c r="N109" s="19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197</v>
      </c>
      <c r="AU109" s="18" t="s">
        <v>86</v>
      </c>
    </row>
    <row r="110" spans="1:65" s="2" customFormat="1" ht="10.199999999999999">
      <c r="A110" s="35"/>
      <c r="B110" s="36"/>
      <c r="C110" s="37"/>
      <c r="D110" s="195" t="s">
        <v>199</v>
      </c>
      <c r="E110" s="37"/>
      <c r="F110" s="196" t="s">
        <v>233</v>
      </c>
      <c r="G110" s="37"/>
      <c r="H110" s="37"/>
      <c r="I110" s="192"/>
      <c r="J110" s="37"/>
      <c r="K110" s="37"/>
      <c r="L110" s="40"/>
      <c r="M110" s="193"/>
      <c r="N110" s="194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199</v>
      </c>
      <c r="AU110" s="18" t="s">
        <v>86</v>
      </c>
    </row>
    <row r="111" spans="1:65" s="13" customFormat="1" ht="10.199999999999999">
      <c r="B111" s="197"/>
      <c r="C111" s="198"/>
      <c r="D111" s="190" t="s">
        <v>201</v>
      </c>
      <c r="E111" s="199" t="s">
        <v>135</v>
      </c>
      <c r="F111" s="200" t="s">
        <v>1348</v>
      </c>
      <c r="G111" s="198"/>
      <c r="H111" s="201">
        <v>267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201</v>
      </c>
      <c r="AU111" s="207" t="s">
        <v>86</v>
      </c>
      <c r="AV111" s="13" t="s">
        <v>86</v>
      </c>
      <c r="AW111" s="13" t="s">
        <v>37</v>
      </c>
      <c r="AX111" s="13" t="s">
        <v>84</v>
      </c>
      <c r="AY111" s="207" t="s">
        <v>189</v>
      </c>
    </row>
    <row r="112" spans="1:65" s="2" customFormat="1" ht="33" customHeight="1">
      <c r="A112" s="35"/>
      <c r="B112" s="36"/>
      <c r="C112" s="176" t="s">
        <v>220</v>
      </c>
      <c r="D112" s="176" t="s">
        <v>191</v>
      </c>
      <c r="E112" s="177" t="s">
        <v>898</v>
      </c>
      <c r="F112" s="178" t="s">
        <v>899</v>
      </c>
      <c r="G112" s="179" t="s">
        <v>238</v>
      </c>
      <c r="H112" s="180">
        <v>1798.5070000000001</v>
      </c>
      <c r="I112" s="181"/>
      <c r="J112" s="182">
        <f>ROUND(I112*H112,2)</f>
        <v>0</v>
      </c>
      <c r="K112" s="183"/>
      <c r="L112" s="40"/>
      <c r="M112" s="184" t="s">
        <v>19</v>
      </c>
      <c r="N112" s="185" t="s">
        <v>47</v>
      </c>
      <c r="O112" s="65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8" t="s">
        <v>195</v>
      </c>
      <c r="AT112" s="188" t="s">
        <v>191</v>
      </c>
      <c r="AU112" s="188" t="s">
        <v>86</v>
      </c>
      <c r="AY112" s="18" t="s">
        <v>189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8" t="s">
        <v>84</v>
      </c>
      <c r="BK112" s="189">
        <f>ROUND(I112*H112,2)</f>
        <v>0</v>
      </c>
      <c r="BL112" s="18" t="s">
        <v>195</v>
      </c>
      <c r="BM112" s="188" t="s">
        <v>1349</v>
      </c>
    </row>
    <row r="113" spans="1:65" s="2" customFormat="1" ht="28.8">
      <c r="A113" s="35"/>
      <c r="B113" s="36"/>
      <c r="C113" s="37"/>
      <c r="D113" s="190" t="s">
        <v>197</v>
      </c>
      <c r="E113" s="37"/>
      <c r="F113" s="191" t="s">
        <v>901</v>
      </c>
      <c r="G113" s="37"/>
      <c r="H113" s="37"/>
      <c r="I113" s="192"/>
      <c r="J113" s="37"/>
      <c r="K113" s="37"/>
      <c r="L113" s="40"/>
      <c r="M113" s="193"/>
      <c r="N113" s="194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197</v>
      </c>
      <c r="AU113" s="18" t="s">
        <v>86</v>
      </c>
    </row>
    <row r="114" spans="1:65" s="13" customFormat="1" ht="20.399999999999999">
      <c r="B114" s="197"/>
      <c r="C114" s="198"/>
      <c r="D114" s="190" t="s">
        <v>201</v>
      </c>
      <c r="E114" s="199" t="s">
        <v>146</v>
      </c>
      <c r="F114" s="200" t="s">
        <v>1350</v>
      </c>
      <c r="G114" s="198"/>
      <c r="H114" s="201">
        <v>1798.5070000000001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201</v>
      </c>
      <c r="AU114" s="207" t="s">
        <v>86</v>
      </c>
      <c r="AV114" s="13" t="s">
        <v>86</v>
      </c>
      <c r="AW114" s="13" t="s">
        <v>37</v>
      </c>
      <c r="AX114" s="13" t="s">
        <v>84</v>
      </c>
      <c r="AY114" s="207" t="s">
        <v>189</v>
      </c>
    </row>
    <row r="115" spans="1:65" s="2" customFormat="1" ht="33" customHeight="1">
      <c r="A115" s="35"/>
      <c r="B115" s="36"/>
      <c r="C115" s="176" t="s">
        <v>227</v>
      </c>
      <c r="D115" s="176" t="s">
        <v>191</v>
      </c>
      <c r="E115" s="177" t="s">
        <v>250</v>
      </c>
      <c r="F115" s="178" t="s">
        <v>251</v>
      </c>
      <c r="G115" s="179" t="s">
        <v>238</v>
      </c>
      <c r="H115" s="180">
        <v>1.6</v>
      </c>
      <c r="I115" s="181"/>
      <c r="J115" s="182">
        <f>ROUND(I115*H115,2)</f>
        <v>0</v>
      </c>
      <c r="K115" s="183"/>
      <c r="L115" s="40"/>
      <c r="M115" s="184" t="s">
        <v>19</v>
      </c>
      <c r="N115" s="185" t="s">
        <v>47</v>
      </c>
      <c r="O115" s="65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8" t="s">
        <v>195</v>
      </c>
      <c r="AT115" s="188" t="s">
        <v>191</v>
      </c>
      <c r="AU115" s="188" t="s">
        <v>86</v>
      </c>
      <c r="AY115" s="18" t="s">
        <v>189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8" t="s">
        <v>84</v>
      </c>
      <c r="BK115" s="189">
        <f>ROUND(I115*H115,2)</f>
        <v>0</v>
      </c>
      <c r="BL115" s="18" t="s">
        <v>195</v>
      </c>
      <c r="BM115" s="188" t="s">
        <v>1351</v>
      </c>
    </row>
    <row r="116" spans="1:65" s="2" customFormat="1" ht="28.8">
      <c r="A116" s="35"/>
      <c r="B116" s="36"/>
      <c r="C116" s="37"/>
      <c r="D116" s="190" t="s">
        <v>197</v>
      </c>
      <c r="E116" s="37"/>
      <c r="F116" s="191" t="s">
        <v>253</v>
      </c>
      <c r="G116" s="37"/>
      <c r="H116" s="37"/>
      <c r="I116" s="192"/>
      <c r="J116" s="37"/>
      <c r="K116" s="37"/>
      <c r="L116" s="40"/>
      <c r="M116" s="193"/>
      <c r="N116" s="194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197</v>
      </c>
      <c r="AU116" s="18" t="s">
        <v>86</v>
      </c>
    </row>
    <row r="117" spans="1:65" s="2" customFormat="1" ht="10.199999999999999">
      <c r="A117" s="35"/>
      <c r="B117" s="36"/>
      <c r="C117" s="37"/>
      <c r="D117" s="195" t="s">
        <v>199</v>
      </c>
      <c r="E117" s="37"/>
      <c r="F117" s="196" t="s">
        <v>254</v>
      </c>
      <c r="G117" s="37"/>
      <c r="H117" s="37"/>
      <c r="I117" s="192"/>
      <c r="J117" s="37"/>
      <c r="K117" s="37"/>
      <c r="L117" s="40"/>
      <c r="M117" s="193"/>
      <c r="N117" s="194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199</v>
      </c>
      <c r="AU117" s="18" t="s">
        <v>86</v>
      </c>
    </row>
    <row r="118" spans="1:65" s="13" customFormat="1" ht="10.199999999999999">
      <c r="B118" s="197"/>
      <c r="C118" s="198"/>
      <c r="D118" s="190" t="s">
        <v>201</v>
      </c>
      <c r="E118" s="199" t="s">
        <v>142</v>
      </c>
      <c r="F118" s="200" t="s">
        <v>1352</v>
      </c>
      <c r="G118" s="198"/>
      <c r="H118" s="201">
        <v>1.6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201</v>
      </c>
      <c r="AU118" s="207" t="s">
        <v>86</v>
      </c>
      <c r="AV118" s="13" t="s">
        <v>86</v>
      </c>
      <c r="AW118" s="13" t="s">
        <v>37</v>
      </c>
      <c r="AX118" s="13" t="s">
        <v>84</v>
      </c>
      <c r="AY118" s="207" t="s">
        <v>189</v>
      </c>
    </row>
    <row r="119" spans="1:65" s="2" customFormat="1" ht="44.25" customHeight="1">
      <c r="A119" s="35"/>
      <c r="B119" s="36"/>
      <c r="C119" s="176" t="s">
        <v>235</v>
      </c>
      <c r="D119" s="176" t="s">
        <v>191</v>
      </c>
      <c r="E119" s="177" t="s">
        <v>1353</v>
      </c>
      <c r="F119" s="178" t="s">
        <v>1354</v>
      </c>
      <c r="G119" s="179" t="s">
        <v>210</v>
      </c>
      <c r="H119" s="180">
        <v>54</v>
      </c>
      <c r="I119" s="181"/>
      <c r="J119" s="182">
        <f>ROUND(I119*H119,2)</f>
        <v>0</v>
      </c>
      <c r="K119" s="183"/>
      <c r="L119" s="40"/>
      <c r="M119" s="184" t="s">
        <v>19</v>
      </c>
      <c r="N119" s="185" t="s">
        <v>47</v>
      </c>
      <c r="O119" s="65"/>
      <c r="P119" s="186">
        <f>O119*H119</f>
        <v>0</v>
      </c>
      <c r="Q119" s="186">
        <v>7.0000000000000001E-3</v>
      </c>
      <c r="R119" s="186">
        <f>Q119*H119</f>
        <v>0.378</v>
      </c>
      <c r="S119" s="186">
        <v>0</v>
      </c>
      <c r="T119" s="18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8" t="s">
        <v>195</v>
      </c>
      <c r="AT119" s="188" t="s">
        <v>191</v>
      </c>
      <c r="AU119" s="188" t="s">
        <v>86</v>
      </c>
      <c r="AY119" s="18" t="s">
        <v>189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8" t="s">
        <v>84</v>
      </c>
      <c r="BK119" s="189">
        <f>ROUND(I119*H119,2)</f>
        <v>0</v>
      </c>
      <c r="BL119" s="18" t="s">
        <v>195</v>
      </c>
      <c r="BM119" s="188" t="s">
        <v>1355</v>
      </c>
    </row>
    <row r="120" spans="1:65" s="2" customFormat="1" ht="28.8">
      <c r="A120" s="35"/>
      <c r="B120" s="36"/>
      <c r="C120" s="37"/>
      <c r="D120" s="190" t="s">
        <v>197</v>
      </c>
      <c r="E120" s="37"/>
      <c r="F120" s="191" t="s">
        <v>1354</v>
      </c>
      <c r="G120" s="37"/>
      <c r="H120" s="37"/>
      <c r="I120" s="192"/>
      <c r="J120" s="37"/>
      <c r="K120" s="37"/>
      <c r="L120" s="40"/>
      <c r="M120" s="193"/>
      <c r="N120" s="194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197</v>
      </c>
      <c r="AU120" s="18" t="s">
        <v>86</v>
      </c>
    </row>
    <row r="121" spans="1:65" s="13" customFormat="1" ht="10.199999999999999">
      <c r="B121" s="197"/>
      <c r="C121" s="198"/>
      <c r="D121" s="190" t="s">
        <v>201</v>
      </c>
      <c r="E121" s="199" t="s">
        <v>19</v>
      </c>
      <c r="F121" s="200" t="s">
        <v>268</v>
      </c>
      <c r="G121" s="198"/>
      <c r="H121" s="201">
        <v>54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201</v>
      </c>
      <c r="AU121" s="207" t="s">
        <v>86</v>
      </c>
      <c r="AV121" s="13" t="s">
        <v>86</v>
      </c>
      <c r="AW121" s="13" t="s">
        <v>37</v>
      </c>
      <c r="AX121" s="13" t="s">
        <v>84</v>
      </c>
      <c r="AY121" s="207" t="s">
        <v>189</v>
      </c>
    </row>
    <row r="122" spans="1:65" s="2" customFormat="1" ht="24.15" customHeight="1">
      <c r="A122" s="35"/>
      <c r="B122" s="36"/>
      <c r="C122" s="208" t="s">
        <v>226</v>
      </c>
      <c r="D122" s="208" t="s">
        <v>269</v>
      </c>
      <c r="E122" s="209" t="s">
        <v>1356</v>
      </c>
      <c r="F122" s="210" t="s">
        <v>1357</v>
      </c>
      <c r="G122" s="211" t="s">
        <v>210</v>
      </c>
      <c r="H122" s="212">
        <v>54</v>
      </c>
      <c r="I122" s="213"/>
      <c r="J122" s="214">
        <f>ROUND(I122*H122,2)</f>
        <v>0</v>
      </c>
      <c r="K122" s="215"/>
      <c r="L122" s="216"/>
      <c r="M122" s="217" t="s">
        <v>19</v>
      </c>
      <c r="N122" s="218" t="s">
        <v>47</v>
      </c>
      <c r="O122" s="65"/>
      <c r="P122" s="186">
        <f>O122*H122</f>
        <v>0</v>
      </c>
      <c r="Q122" s="186">
        <v>5.0939999999999999E-2</v>
      </c>
      <c r="R122" s="186">
        <f>Q122*H122</f>
        <v>2.7507600000000001</v>
      </c>
      <c r="S122" s="186">
        <v>0</v>
      </c>
      <c r="T122" s="18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8" t="s">
        <v>226</v>
      </c>
      <c r="AT122" s="188" t="s">
        <v>269</v>
      </c>
      <c r="AU122" s="188" t="s">
        <v>86</v>
      </c>
      <c r="AY122" s="18" t="s">
        <v>189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8" t="s">
        <v>84</v>
      </c>
      <c r="BK122" s="189">
        <f>ROUND(I122*H122,2)</f>
        <v>0</v>
      </c>
      <c r="BL122" s="18" t="s">
        <v>195</v>
      </c>
      <c r="BM122" s="188" t="s">
        <v>1358</v>
      </c>
    </row>
    <row r="123" spans="1:65" s="2" customFormat="1" ht="10.199999999999999">
      <c r="A123" s="35"/>
      <c r="B123" s="36"/>
      <c r="C123" s="37"/>
      <c r="D123" s="190" t="s">
        <v>197</v>
      </c>
      <c r="E123" s="37"/>
      <c r="F123" s="191" t="s">
        <v>1357</v>
      </c>
      <c r="G123" s="37"/>
      <c r="H123" s="37"/>
      <c r="I123" s="192"/>
      <c r="J123" s="37"/>
      <c r="K123" s="37"/>
      <c r="L123" s="40"/>
      <c r="M123" s="193"/>
      <c r="N123" s="194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197</v>
      </c>
      <c r="AU123" s="18" t="s">
        <v>86</v>
      </c>
    </row>
    <row r="124" spans="1:65" s="13" customFormat="1" ht="10.199999999999999">
      <c r="B124" s="197"/>
      <c r="C124" s="198"/>
      <c r="D124" s="190" t="s">
        <v>201</v>
      </c>
      <c r="E124" s="199" t="s">
        <v>19</v>
      </c>
      <c r="F124" s="200" t="s">
        <v>520</v>
      </c>
      <c r="G124" s="198"/>
      <c r="H124" s="201">
        <v>54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201</v>
      </c>
      <c r="AU124" s="207" t="s">
        <v>86</v>
      </c>
      <c r="AV124" s="13" t="s">
        <v>86</v>
      </c>
      <c r="AW124" s="13" t="s">
        <v>37</v>
      </c>
      <c r="AX124" s="13" t="s">
        <v>84</v>
      </c>
      <c r="AY124" s="207" t="s">
        <v>189</v>
      </c>
    </row>
    <row r="125" spans="1:65" s="2" customFormat="1" ht="37.799999999999997" customHeight="1">
      <c r="A125" s="35"/>
      <c r="B125" s="36"/>
      <c r="C125" s="176" t="s">
        <v>249</v>
      </c>
      <c r="D125" s="176" t="s">
        <v>191</v>
      </c>
      <c r="E125" s="177" t="s">
        <v>301</v>
      </c>
      <c r="F125" s="178" t="s">
        <v>302</v>
      </c>
      <c r="G125" s="179" t="s">
        <v>238</v>
      </c>
      <c r="H125" s="180">
        <v>772.67700000000002</v>
      </c>
      <c r="I125" s="181"/>
      <c r="J125" s="182">
        <f>ROUND(I125*H125,2)</f>
        <v>0</v>
      </c>
      <c r="K125" s="183"/>
      <c r="L125" s="40"/>
      <c r="M125" s="184" t="s">
        <v>19</v>
      </c>
      <c r="N125" s="185" t="s">
        <v>47</v>
      </c>
      <c r="O125" s="65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8" t="s">
        <v>195</v>
      </c>
      <c r="AT125" s="188" t="s">
        <v>191</v>
      </c>
      <c r="AU125" s="188" t="s">
        <v>86</v>
      </c>
      <c r="AY125" s="18" t="s">
        <v>189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8" t="s">
        <v>84</v>
      </c>
      <c r="BK125" s="189">
        <f>ROUND(I125*H125,2)</f>
        <v>0</v>
      </c>
      <c r="BL125" s="18" t="s">
        <v>195</v>
      </c>
      <c r="BM125" s="188" t="s">
        <v>1359</v>
      </c>
    </row>
    <row r="126" spans="1:65" s="2" customFormat="1" ht="38.4">
      <c r="A126" s="35"/>
      <c r="B126" s="36"/>
      <c r="C126" s="37"/>
      <c r="D126" s="190" t="s">
        <v>197</v>
      </c>
      <c r="E126" s="37"/>
      <c r="F126" s="191" t="s">
        <v>304</v>
      </c>
      <c r="G126" s="37"/>
      <c r="H126" s="37"/>
      <c r="I126" s="192"/>
      <c r="J126" s="37"/>
      <c r="K126" s="37"/>
      <c r="L126" s="40"/>
      <c r="M126" s="193"/>
      <c r="N126" s="194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197</v>
      </c>
      <c r="AU126" s="18" t="s">
        <v>86</v>
      </c>
    </row>
    <row r="127" spans="1:65" s="2" customFormat="1" ht="10.199999999999999">
      <c r="A127" s="35"/>
      <c r="B127" s="36"/>
      <c r="C127" s="37"/>
      <c r="D127" s="195" t="s">
        <v>199</v>
      </c>
      <c r="E127" s="37"/>
      <c r="F127" s="196" t="s">
        <v>305</v>
      </c>
      <c r="G127" s="37"/>
      <c r="H127" s="37"/>
      <c r="I127" s="192"/>
      <c r="J127" s="37"/>
      <c r="K127" s="37"/>
      <c r="L127" s="40"/>
      <c r="M127" s="193"/>
      <c r="N127" s="19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199</v>
      </c>
      <c r="AU127" s="18" t="s">
        <v>86</v>
      </c>
    </row>
    <row r="128" spans="1:65" s="13" customFormat="1" ht="10.199999999999999">
      <c r="B128" s="197"/>
      <c r="C128" s="198"/>
      <c r="D128" s="190" t="s">
        <v>201</v>
      </c>
      <c r="E128" s="199" t="s">
        <v>19</v>
      </c>
      <c r="F128" s="200" t="s">
        <v>1360</v>
      </c>
      <c r="G128" s="198"/>
      <c r="H128" s="201">
        <v>772.67700000000002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201</v>
      </c>
      <c r="AU128" s="207" t="s">
        <v>86</v>
      </c>
      <c r="AV128" s="13" t="s">
        <v>86</v>
      </c>
      <c r="AW128" s="13" t="s">
        <v>37</v>
      </c>
      <c r="AX128" s="13" t="s">
        <v>84</v>
      </c>
      <c r="AY128" s="207" t="s">
        <v>189</v>
      </c>
    </row>
    <row r="129" spans="1:65" s="2" customFormat="1" ht="37.799999999999997" customHeight="1">
      <c r="A129" s="35"/>
      <c r="B129" s="36"/>
      <c r="C129" s="176" t="s">
        <v>256</v>
      </c>
      <c r="D129" s="176" t="s">
        <v>191</v>
      </c>
      <c r="E129" s="177" t="s">
        <v>308</v>
      </c>
      <c r="F129" s="178" t="s">
        <v>309</v>
      </c>
      <c r="G129" s="179" t="s">
        <v>238</v>
      </c>
      <c r="H129" s="180">
        <v>772.67700000000002</v>
      </c>
      <c r="I129" s="181"/>
      <c r="J129" s="182">
        <f>ROUND(I129*H129,2)</f>
        <v>0</v>
      </c>
      <c r="K129" s="183"/>
      <c r="L129" s="40"/>
      <c r="M129" s="184" t="s">
        <v>19</v>
      </c>
      <c r="N129" s="185" t="s">
        <v>47</v>
      </c>
      <c r="O129" s="65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8" t="s">
        <v>195</v>
      </c>
      <c r="AT129" s="188" t="s">
        <v>191</v>
      </c>
      <c r="AU129" s="188" t="s">
        <v>86</v>
      </c>
      <c r="AY129" s="18" t="s">
        <v>189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8" t="s">
        <v>84</v>
      </c>
      <c r="BK129" s="189">
        <f>ROUND(I129*H129,2)</f>
        <v>0</v>
      </c>
      <c r="BL129" s="18" t="s">
        <v>195</v>
      </c>
      <c r="BM129" s="188" t="s">
        <v>1361</v>
      </c>
    </row>
    <row r="130" spans="1:65" s="2" customFormat="1" ht="38.4">
      <c r="A130" s="35"/>
      <c r="B130" s="36"/>
      <c r="C130" s="37"/>
      <c r="D130" s="190" t="s">
        <v>197</v>
      </c>
      <c r="E130" s="37"/>
      <c r="F130" s="191" t="s">
        <v>311</v>
      </c>
      <c r="G130" s="37"/>
      <c r="H130" s="37"/>
      <c r="I130" s="192"/>
      <c r="J130" s="37"/>
      <c r="K130" s="37"/>
      <c r="L130" s="40"/>
      <c r="M130" s="193"/>
      <c r="N130" s="194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197</v>
      </c>
      <c r="AU130" s="18" t="s">
        <v>86</v>
      </c>
    </row>
    <row r="131" spans="1:65" s="2" customFormat="1" ht="10.199999999999999">
      <c r="A131" s="35"/>
      <c r="B131" s="36"/>
      <c r="C131" s="37"/>
      <c r="D131" s="195" t="s">
        <v>199</v>
      </c>
      <c r="E131" s="37"/>
      <c r="F131" s="196" t="s">
        <v>312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199</v>
      </c>
      <c r="AU131" s="18" t="s">
        <v>86</v>
      </c>
    </row>
    <row r="132" spans="1:65" s="13" customFormat="1" ht="10.199999999999999">
      <c r="B132" s="197"/>
      <c r="C132" s="198"/>
      <c r="D132" s="190" t="s">
        <v>201</v>
      </c>
      <c r="E132" s="199" t="s">
        <v>19</v>
      </c>
      <c r="F132" s="200" t="s">
        <v>1360</v>
      </c>
      <c r="G132" s="198"/>
      <c r="H132" s="201">
        <v>772.67700000000002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201</v>
      </c>
      <c r="AU132" s="207" t="s">
        <v>86</v>
      </c>
      <c r="AV132" s="13" t="s">
        <v>86</v>
      </c>
      <c r="AW132" s="13" t="s">
        <v>37</v>
      </c>
      <c r="AX132" s="13" t="s">
        <v>84</v>
      </c>
      <c r="AY132" s="207" t="s">
        <v>189</v>
      </c>
    </row>
    <row r="133" spans="1:65" s="2" customFormat="1" ht="37.799999999999997" customHeight="1">
      <c r="A133" s="35"/>
      <c r="B133" s="36"/>
      <c r="C133" s="176" t="s">
        <v>263</v>
      </c>
      <c r="D133" s="176" t="s">
        <v>191</v>
      </c>
      <c r="E133" s="177" t="s">
        <v>314</v>
      </c>
      <c r="F133" s="178" t="s">
        <v>315</v>
      </c>
      <c r="G133" s="179" t="s">
        <v>238</v>
      </c>
      <c r="H133" s="180">
        <v>1395.5060000000001</v>
      </c>
      <c r="I133" s="181"/>
      <c r="J133" s="182">
        <f>ROUND(I133*H133,2)</f>
        <v>0</v>
      </c>
      <c r="K133" s="183"/>
      <c r="L133" s="40"/>
      <c r="M133" s="184" t="s">
        <v>19</v>
      </c>
      <c r="N133" s="185" t="s">
        <v>47</v>
      </c>
      <c r="O133" s="65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8" t="s">
        <v>195</v>
      </c>
      <c r="AT133" s="188" t="s">
        <v>191</v>
      </c>
      <c r="AU133" s="188" t="s">
        <v>86</v>
      </c>
      <c r="AY133" s="18" t="s">
        <v>189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8" t="s">
        <v>84</v>
      </c>
      <c r="BK133" s="189">
        <f>ROUND(I133*H133,2)</f>
        <v>0</v>
      </c>
      <c r="BL133" s="18" t="s">
        <v>195</v>
      </c>
      <c r="BM133" s="188" t="s">
        <v>1362</v>
      </c>
    </row>
    <row r="134" spans="1:65" s="2" customFormat="1" ht="38.4">
      <c r="A134" s="35"/>
      <c r="B134" s="36"/>
      <c r="C134" s="37"/>
      <c r="D134" s="190" t="s">
        <v>197</v>
      </c>
      <c r="E134" s="37"/>
      <c r="F134" s="191" t="s">
        <v>317</v>
      </c>
      <c r="G134" s="37"/>
      <c r="H134" s="37"/>
      <c r="I134" s="192"/>
      <c r="J134" s="37"/>
      <c r="K134" s="37"/>
      <c r="L134" s="40"/>
      <c r="M134" s="193"/>
      <c r="N134" s="194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197</v>
      </c>
      <c r="AU134" s="18" t="s">
        <v>86</v>
      </c>
    </row>
    <row r="135" spans="1:65" s="2" customFormat="1" ht="10.199999999999999">
      <c r="A135" s="35"/>
      <c r="B135" s="36"/>
      <c r="C135" s="37"/>
      <c r="D135" s="195" t="s">
        <v>199</v>
      </c>
      <c r="E135" s="37"/>
      <c r="F135" s="196" t="s">
        <v>318</v>
      </c>
      <c r="G135" s="37"/>
      <c r="H135" s="37"/>
      <c r="I135" s="192"/>
      <c r="J135" s="37"/>
      <c r="K135" s="37"/>
      <c r="L135" s="40"/>
      <c r="M135" s="193"/>
      <c r="N135" s="194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199</v>
      </c>
      <c r="AU135" s="18" t="s">
        <v>86</v>
      </c>
    </row>
    <row r="136" spans="1:65" s="13" customFormat="1" ht="20.399999999999999">
      <c r="B136" s="197"/>
      <c r="C136" s="198"/>
      <c r="D136" s="190" t="s">
        <v>201</v>
      </c>
      <c r="E136" s="199" t="s">
        <v>19</v>
      </c>
      <c r="F136" s="200" t="s">
        <v>1363</v>
      </c>
      <c r="G136" s="198"/>
      <c r="H136" s="201">
        <v>513.85900000000004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201</v>
      </c>
      <c r="AU136" s="207" t="s">
        <v>86</v>
      </c>
      <c r="AV136" s="13" t="s">
        <v>86</v>
      </c>
      <c r="AW136" s="13" t="s">
        <v>37</v>
      </c>
      <c r="AX136" s="13" t="s">
        <v>76</v>
      </c>
      <c r="AY136" s="207" t="s">
        <v>189</v>
      </c>
    </row>
    <row r="137" spans="1:65" s="13" customFormat="1" ht="20.399999999999999">
      <c r="B137" s="197"/>
      <c r="C137" s="198"/>
      <c r="D137" s="190" t="s">
        <v>201</v>
      </c>
      <c r="E137" s="199" t="s">
        <v>133</v>
      </c>
      <c r="F137" s="200" t="s">
        <v>1364</v>
      </c>
      <c r="G137" s="198"/>
      <c r="H137" s="201">
        <v>881.64700000000005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201</v>
      </c>
      <c r="AU137" s="207" t="s">
        <v>86</v>
      </c>
      <c r="AV137" s="13" t="s">
        <v>86</v>
      </c>
      <c r="AW137" s="13" t="s">
        <v>37</v>
      </c>
      <c r="AX137" s="13" t="s">
        <v>76</v>
      </c>
      <c r="AY137" s="207" t="s">
        <v>189</v>
      </c>
    </row>
    <row r="138" spans="1:65" s="14" customFormat="1" ht="10.199999999999999">
      <c r="B138" s="219"/>
      <c r="C138" s="220"/>
      <c r="D138" s="190" t="s">
        <v>201</v>
      </c>
      <c r="E138" s="221" t="s">
        <v>1323</v>
      </c>
      <c r="F138" s="222" t="s">
        <v>349</v>
      </c>
      <c r="G138" s="220"/>
      <c r="H138" s="223">
        <v>1395.5060000000001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201</v>
      </c>
      <c r="AU138" s="229" t="s">
        <v>86</v>
      </c>
      <c r="AV138" s="14" t="s">
        <v>195</v>
      </c>
      <c r="AW138" s="14" t="s">
        <v>37</v>
      </c>
      <c r="AX138" s="14" t="s">
        <v>84</v>
      </c>
      <c r="AY138" s="229" t="s">
        <v>189</v>
      </c>
    </row>
    <row r="139" spans="1:65" s="2" customFormat="1" ht="37.799999999999997" customHeight="1">
      <c r="A139" s="35"/>
      <c r="B139" s="36"/>
      <c r="C139" s="176" t="s">
        <v>8</v>
      </c>
      <c r="D139" s="176" t="s">
        <v>191</v>
      </c>
      <c r="E139" s="177" t="s">
        <v>321</v>
      </c>
      <c r="F139" s="178" t="s">
        <v>322</v>
      </c>
      <c r="G139" s="179" t="s">
        <v>238</v>
      </c>
      <c r="H139" s="180">
        <v>13955.06</v>
      </c>
      <c r="I139" s="181"/>
      <c r="J139" s="182">
        <f>ROUND(I139*H139,2)</f>
        <v>0</v>
      </c>
      <c r="K139" s="183"/>
      <c r="L139" s="40"/>
      <c r="M139" s="184" t="s">
        <v>19</v>
      </c>
      <c r="N139" s="185" t="s">
        <v>47</v>
      </c>
      <c r="O139" s="65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8" t="s">
        <v>195</v>
      </c>
      <c r="AT139" s="188" t="s">
        <v>191</v>
      </c>
      <c r="AU139" s="188" t="s">
        <v>86</v>
      </c>
      <c r="AY139" s="18" t="s">
        <v>189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8" t="s">
        <v>84</v>
      </c>
      <c r="BK139" s="189">
        <f>ROUND(I139*H139,2)</f>
        <v>0</v>
      </c>
      <c r="BL139" s="18" t="s">
        <v>195</v>
      </c>
      <c r="BM139" s="188" t="s">
        <v>1365</v>
      </c>
    </row>
    <row r="140" spans="1:65" s="2" customFormat="1" ht="48">
      <c r="A140" s="35"/>
      <c r="B140" s="36"/>
      <c r="C140" s="37"/>
      <c r="D140" s="190" t="s">
        <v>197</v>
      </c>
      <c r="E140" s="37"/>
      <c r="F140" s="191" t="s">
        <v>324</v>
      </c>
      <c r="G140" s="37"/>
      <c r="H140" s="37"/>
      <c r="I140" s="192"/>
      <c r="J140" s="37"/>
      <c r="K140" s="37"/>
      <c r="L140" s="40"/>
      <c r="M140" s="193"/>
      <c r="N140" s="194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197</v>
      </c>
      <c r="AU140" s="18" t="s">
        <v>86</v>
      </c>
    </row>
    <row r="141" spans="1:65" s="2" customFormat="1" ht="10.199999999999999">
      <c r="A141" s="35"/>
      <c r="B141" s="36"/>
      <c r="C141" s="37"/>
      <c r="D141" s="195" t="s">
        <v>199</v>
      </c>
      <c r="E141" s="37"/>
      <c r="F141" s="196" t="s">
        <v>325</v>
      </c>
      <c r="G141" s="37"/>
      <c r="H141" s="37"/>
      <c r="I141" s="192"/>
      <c r="J141" s="37"/>
      <c r="K141" s="37"/>
      <c r="L141" s="40"/>
      <c r="M141" s="193"/>
      <c r="N141" s="194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199</v>
      </c>
      <c r="AU141" s="18" t="s">
        <v>86</v>
      </c>
    </row>
    <row r="142" spans="1:65" s="13" customFormat="1" ht="10.199999999999999">
      <c r="B142" s="197"/>
      <c r="C142" s="198"/>
      <c r="D142" s="190" t="s">
        <v>201</v>
      </c>
      <c r="E142" s="199" t="s">
        <v>19</v>
      </c>
      <c r="F142" s="200" t="s">
        <v>1323</v>
      </c>
      <c r="G142" s="198"/>
      <c r="H142" s="201">
        <v>1395.5060000000001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201</v>
      </c>
      <c r="AU142" s="207" t="s">
        <v>86</v>
      </c>
      <c r="AV142" s="13" t="s">
        <v>86</v>
      </c>
      <c r="AW142" s="13" t="s">
        <v>37</v>
      </c>
      <c r="AX142" s="13" t="s">
        <v>84</v>
      </c>
      <c r="AY142" s="207" t="s">
        <v>189</v>
      </c>
    </row>
    <row r="143" spans="1:65" s="13" customFormat="1" ht="10.199999999999999">
      <c r="B143" s="197"/>
      <c r="C143" s="198"/>
      <c r="D143" s="190" t="s">
        <v>201</v>
      </c>
      <c r="E143" s="198"/>
      <c r="F143" s="200" t="s">
        <v>1366</v>
      </c>
      <c r="G143" s="198"/>
      <c r="H143" s="201">
        <v>13955.06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201</v>
      </c>
      <c r="AU143" s="207" t="s">
        <v>86</v>
      </c>
      <c r="AV143" s="13" t="s">
        <v>86</v>
      </c>
      <c r="AW143" s="13" t="s">
        <v>4</v>
      </c>
      <c r="AX143" s="13" t="s">
        <v>84</v>
      </c>
      <c r="AY143" s="207" t="s">
        <v>189</v>
      </c>
    </row>
    <row r="144" spans="1:65" s="2" customFormat="1" ht="24.15" customHeight="1">
      <c r="A144" s="35"/>
      <c r="B144" s="36"/>
      <c r="C144" s="176" t="s">
        <v>273</v>
      </c>
      <c r="D144" s="176" t="s">
        <v>191</v>
      </c>
      <c r="E144" s="177" t="s">
        <v>327</v>
      </c>
      <c r="F144" s="178" t="s">
        <v>328</v>
      </c>
      <c r="G144" s="179" t="s">
        <v>238</v>
      </c>
      <c r="H144" s="180">
        <v>772.67700000000002</v>
      </c>
      <c r="I144" s="181"/>
      <c r="J144" s="182">
        <f>ROUND(I144*H144,2)</f>
        <v>0</v>
      </c>
      <c r="K144" s="183"/>
      <c r="L144" s="40"/>
      <c r="M144" s="184" t="s">
        <v>19</v>
      </c>
      <c r="N144" s="185" t="s">
        <v>47</v>
      </c>
      <c r="O144" s="65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8" t="s">
        <v>195</v>
      </c>
      <c r="AT144" s="188" t="s">
        <v>191</v>
      </c>
      <c r="AU144" s="188" t="s">
        <v>86</v>
      </c>
      <c r="AY144" s="18" t="s">
        <v>189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8" t="s">
        <v>84</v>
      </c>
      <c r="BK144" s="189">
        <f>ROUND(I144*H144,2)</f>
        <v>0</v>
      </c>
      <c r="BL144" s="18" t="s">
        <v>195</v>
      </c>
      <c r="BM144" s="188" t="s">
        <v>1367</v>
      </c>
    </row>
    <row r="145" spans="1:65" s="2" customFormat="1" ht="28.8">
      <c r="A145" s="35"/>
      <c r="B145" s="36"/>
      <c r="C145" s="37"/>
      <c r="D145" s="190" t="s">
        <v>197</v>
      </c>
      <c r="E145" s="37"/>
      <c r="F145" s="191" t="s">
        <v>330</v>
      </c>
      <c r="G145" s="37"/>
      <c r="H145" s="37"/>
      <c r="I145" s="192"/>
      <c r="J145" s="37"/>
      <c r="K145" s="37"/>
      <c r="L145" s="40"/>
      <c r="M145" s="193"/>
      <c r="N145" s="194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197</v>
      </c>
      <c r="AU145" s="18" t="s">
        <v>86</v>
      </c>
    </row>
    <row r="146" spans="1:65" s="2" customFormat="1" ht="10.199999999999999">
      <c r="A146" s="35"/>
      <c r="B146" s="36"/>
      <c r="C146" s="37"/>
      <c r="D146" s="195" t="s">
        <v>199</v>
      </c>
      <c r="E146" s="37"/>
      <c r="F146" s="196" t="s">
        <v>331</v>
      </c>
      <c r="G146" s="37"/>
      <c r="H146" s="37"/>
      <c r="I146" s="192"/>
      <c r="J146" s="37"/>
      <c r="K146" s="37"/>
      <c r="L146" s="40"/>
      <c r="M146" s="193"/>
      <c r="N146" s="194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199</v>
      </c>
      <c r="AU146" s="18" t="s">
        <v>86</v>
      </c>
    </row>
    <row r="147" spans="1:65" s="13" customFormat="1" ht="10.199999999999999">
      <c r="B147" s="197"/>
      <c r="C147" s="198"/>
      <c r="D147" s="190" t="s">
        <v>201</v>
      </c>
      <c r="E147" s="199" t="s">
        <v>19</v>
      </c>
      <c r="F147" s="200" t="s">
        <v>1360</v>
      </c>
      <c r="G147" s="198"/>
      <c r="H147" s="201">
        <v>772.67700000000002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201</v>
      </c>
      <c r="AU147" s="207" t="s">
        <v>86</v>
      </c>
      <c r="AV147" s="13" t="s">
        <v>86</v>
      </c>
      <c r="AW147" s="13" t="s">
        <v>37</v>
      </c>
      <c r="AX147" s="13" t="s">
        <v>84</v>
      </c>
      <c r="AY147" s="207" t="s">
        <v>189</v>
      </c>
    </row>
    <row r="148" spans="1:65" s="2" customFormat="1" ht="33" customHeight="1">
      <c r="A148" s="35"/>
      <c r="B148" s="36"/>
      <c r="C148" s="176" t="s">
        <v>280</v>
      </c>
      <c r="D148" s="176" t="s">
        <v>191</v>
      </c>
      <c r="E148" s="177" t="s">
        <v>334</v>
      </c>
      <c r="F148" s="178" t="s">
        <v>335</v>
      </c>
      <c r="G148" s="179" t="s">
        <v>336</v>
      </c>
      <c r="H148" s="180">
        <v>2651.4609999999998</v>
      </c>
      <c r="I148" s="181"/>
      <c r="J148" s="182">
        <f>ROUND(I148*H148,2)</f>
        <v>0</v>
      </c>
      <c r="K148" s="183"/>
      <c r="L148" s="40"/>
      <c r="M148" s="184" t="s">
        <v>19</v>
      </c>
      <c r="N148" s="185" t="s">
        <v>47</v>
      </c>
      <c r="O148" s="65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8" t="s">
        <v>195</v>
      </c>
      <c r="AT148" s="188" t="s">
        <v>191</v>
      </c>
      <c r="AU148" s="188" t="s">
        <v>86</v>
      </c>
      <c r="AY148" s="18" t="s">
        <v>189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8" t="s">
        <v>84</v>
      </c>
      <c r="BK148" s="189">
        <f>ROUND(I148*H148,2)</f>
        <v>0</v>
      </c>
      <c r="BL148" s="18" t="s">
        <v>195</v>
      </c>
      <c r="BM148" s="188" t="s">
        <v>1368</v>
      </c>
    </row>
    <row r="149" spans="1:65" s="2" customFormat="1" ht="28.8">
      <c r="A149" s="35"/>
      <c r="B149" s="36"/>
      <c r="C149" s="37"/>
      <c r="D149" s="190" t="s">
        <v>197</v>
      </c>
      <c r="E149" s="37"/>
      <c r="F149" s="191" t="s">
        <v>338</v>
      </c>
      <c r="G149" s="37"/>
      <c r="H149" s="37"/>
      <c r="I149" s="192"/>
      <c r="J149" s="37"/>
      <c r="K149" s="37"/>
      <c r="L149" s="40"/>
      <c r="M149" s="193"/>
      <c r="N149" s="194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197</v>
      </c>
      <c r="AU149" s="18" t="s">
        <v>86</v>
      </c>
    </row>
    <row r="150" spans="1:65" s="2" customFormat="1" ht="10.199999999999999">
      <c r="A150" s="35"/>
      <c r="B150" s="36"/>
      <c r="C150" s="37"/>
      <c r="D150" s="195" t="s">
        <v>199</v>
      </c>
      <c r="E150" s="37"/>
      <c r="F150" s="196" t="s">
        <v>339</v>
      </c>
      <c r="G150" s="37"/>
      <c r="H150" s="37"/>
      <c r="I150" s="192"/>
      <c r="J150" s="37"/>
      <c r="K150" s="37"/>
      <c r="L150" s="40"/>
      <c r="M150" s="193"/>
      <c r="N150" s="194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199</v>
      </c>
      <c r="AU150" s="18" t="s">
        <v>86</v>
      </c>
    </row>
    <row r="151" spans="1:65" s="13" customFormat="1" ht="10.199999999999999">
      <c r="B151" s="197"/>
      <c r="C151" s="198"/>
      <c r="D151" s="190" t="s">
        <v>201</v>
      </c>
      <c r="E151" s="199" t="s">
        <v>19</v>
      </c>
      <c r="F151" s="200" t="s">
        <v>1323</v>
      </c>
      <c r="G151" s="198"/>
      <c r="H151" s="201">
        <v>1395.5060000000001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201</v>
      </c>
      <c r="AU151" s="207" t="s">
        <v>86</v>
      </c>
      <c r="AV151" s="13" t="s">
        <v>86</v>
      </c>
      <c r="AW151" s="13" t="s">
        <v>37</v>
      </c>
      <c r="AX151" s="13" t="s">
        <v>84</v>
      </c>
      <c r="AY151" s="207" t="s">
        <v>189</v>
      </c>
    </row>
    <row r="152" spans="1:65" s="13" customFormat="1" ht="10.199999999999999">
      <c r="B152" s="197"/>
      <c r="C152" s="198"/>
      <c r="D152" s="190" t="s">
        <v>201</v>
      </c>
      <c r="E152" s="198"/>
      <c r="F152" s="200" t="s">
        <v>1369</v>
      </c>
      <c r="G152" s="198"/>
      <c r="H152" s="201">
        <v>2651.4609999999998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201</v>
      </c>
      <c r="AU152" s="207" t="s">
        <v>86</v>
      </c>
      <c r="AV152" s="13" t="s">
        <v>86</v>
      </c>
      <c r="AW152" s="13" t="s">
        <v>4</v>
      </c>
      <c r="AX152" s="13" t="s">
        <v>84</v>
      </c>
      <c r="AY152" s="207" t="s">
        <v>189</v>
      </c>
    </row>
    <row r="153" spans="1:65" s="2" customFormat="1" ht="24.15" customHeight="1">
      <c r="A153" s="35"/>
      <c r="B153" s="36"/>
      <c r="C153" s="176" t="s">
        <v>287</v>
      </c>
      <c r="D153" s="176" t="s">
        <v>191</v>
      </c>
      <c r="E153" s="177" t="s">
        <v>342</v>
      </c>
      <c r="F153" s="178" t="s">
        <v>343</v>
      </c>
      <c r="G153" s="179" t="s">
        <v>238</v>
      </c>
      <c r="H153" s="180">
        <v>1129.453</v>
      </c>
      <c r="I153" s="181"/>
      <c r="J153" s="182">
        <f>ROUND(I153*H153,2)</f>
        <v>0</v>
      </c>
      <c r="K153" s="183"/>
      <c r="L153" s="40"/>
      <c r="M153" s="184" t="s">
        <v>19</v>
      </c>
      <c r="N153" s="185" t="s">
        <v>47</v>
      </c>
      <c r="O153" s="65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8" t="s">
        <v>195</v>
      </c>
      <c r="AT153" s="188" t="s">
        <v>191</v>
      </c>
      <c r="AU153" s="188" t="s">
        <v>86</v>
      </c>
      <c r="AY153" s="18" t="s">
        <v>189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8" t="s">
        <v>84</v>
      </c>
      <c r="BK153" s="189">
        <f>ROUND(I153*H153,2)</f>
        <v>0</v>
      </c>
      <c r="BL153" s="18" t="s">
        <v>195</v>
      </c>
      <c r="BM153" s="188" t="s">
        <v>1370</v>
      </c>
    </row>
    <row r="154" spans="1:65" s="2" customFormat="1" ht="28.8">
      <c r="A154" s="35"/>
      <c r="B154" s="36"/>
      <c r="C154" s="37"/>
      <c r="D154" s="190" t="s">
        <v>197</v>
      </c>
      <c r="E154" s="37"/>
      <c r="F154" s="191" t="s">
        <v>345</v>
      </c>
      <c r="G154" s="37"/>
      <c r="H154" s="37"/>
      <c r="I154" s="192"/>
      <c r="J154" s="37"/>
      <c r="K154" s="37"/>
      <c r="L154" s="40"/>
      <c r="M154" s="193"/>
      <c r="N154" s="194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197</v>
      </c>
      <c r="AU154" s="18" t="s">
        <v>86</v>
      </c>
    </row>
    <row r="155" spans="1:65" s="2" customFormat="1" ht="10.199999999999999">
      <c r="A155" s="35"/>
      <c r="B155" s="36"/>
      <c r="C155" s="37"/>
      <c r="D155" s="195" t="s">
        <v>199</v>
      </c>
      <c r="E155" s="37"/>
      <c r="F155" s="196" t="s">
        <v>346</v>
      </c>
      <c r="G155" s="37"/>
      <c r="H155" s="37"/>
      <c r="I155" s="192"/>
      <c r="J155" s="37"/>
      <c r="K155" s="37"/>
      <c r="L155" s="40"/>
      <c r="M155" s="193"/>
      <c r="N155" s="194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199</v>
      </c>
      <c r="AU155" s="18" t="s">
        <v>86</v>
      </c>
    </row>
    <row r="156" spans="1:65" s="13" customFormat="1" ht="10.199999999999999">
      <c r="B156" s="197"/>
      <c r="C156" s="198"/>
      <c r="D156" s="190" t="s">
        <v>201</v>
      </c>
      <c r="E156" s="199" t="s">
        <v>19</v>
      </c>
      <c r="F156" s="200" t="s">
        <v>1371</v>
      </c>
      <c r="G156" s="198"/>
      <c r="H156" s="201">
        <v>1800.107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201</v>
      </c>
      <c r="AU156" s="207" t="s">
        <v>86</v>
      </c>
      <c r="AV156" s="13" t="s">
        <v>86</v>
      </c>
      <c r="AW156" s="13" t="s">
        <v>37</v>
      </c>
      <c r="AX156" s="13" t="s">
        <v>76</v>
      </c>
      <c r="AY156" s="207" t="s">
        <v>189</v>
      </c>
    </row>
    <row r="157" spans="1:65" s="13" customFormat="1" ht="10.199999999999999">
      <c r="B157" s="197"/>
      <c r="C157" s="198"/>
      <c r="D157" s="190" t="s">
        <v>201</v>
      </c>
      <c r="E157" s="199" t="s">
        <v>19</v>
      </c>
      <c r="F157" s="200" t="s">
        <v>1372</v>
      </c>
      <c r="G157" s="198"/>
      <c r="H157" s="201">
        <v>-670.654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201</v>
      </c>
      <c r="AU157" s="207" t="s">
        <v>86</v>
      </c>
      <c r="AV157" s="13" t="s">
        <v>86</v>
      </c>
      <c r="AW157" s="13" t="s">
        <v>37</v>
      </c>
      <c r="AX157" s="13" t="s">
        <v>76</v>
      </c>
      <c r="AY157" s="207" t="s">
        <v>189</v>
      </c>
    </row>
    <row r="158" spans="1:65" s="14" customFormat="1" ht="10.199999999999999">
      <c r="B158" s="219"/>
      <c r="C158" s="220"/>
      <c r="D158" s="190" t="s">
        <v>201</v>
      </c>
      <c r="E158" s="221" t="s">
        <v>156</v>
      </c>
      <c r="F158" s="222" t="s">
        <v>349</v>
      </c>
      <c r="G158" s="220"/>
      <c r="H158" s="223">
        <v>1129.453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201</v>
      </c>
      <c r="AU158" s="229" t="s">
        <v>86</v>
      </c>
      <c r="AV158" s="14" t="s">
        <v>195</v>
      </c>
      <c r="AW158" s="14" t="s">
        <v>37</v>
      </c>
      <c r="AX158" s="14" t="s">
        <v>84</v>
      </c>
      <c r="AY158" s="229" t="s">
        <v>189</v>
      </c>
    </row>
    <row r="159" spans="1:65" s="2" customFormat="1" ht="16.5" customHeight="1">
      <c r="A159" s="35"/>
      <c r="B159" s="36"/>
      <c r="C159" s="208" t="s">
        <v>294</v>
      </c>
      <c r="D159" s="208" t="s">
        <v>269</v>
      </c>
      <c r="E159" s="209" t="s">
        <v>351</v>
      </c>
      <c r="F159" s="210" t="s">
        <v>352</v>
      </c>
      <c r="G159" s="211" t="s">
        <v>336</v>
      </c>
      <c r="H159" s="212">
        <v>713.55200000000002</v>
      </c>
      <c r="I159" s="213"/>
      <c r="J159" s="214">
        <f>ROUND(I159*H159,2)</f>
        <v>0</v>
      </c>
      <c r="K159" s="215"/>
      <c r="L159" s="216"/>
      <c r="M159" s="217" t="s">
        <v>19</v>
      </c>
      <c r="N159" s="218" t="s">
        <v>47</v>
      </c>
      <c r="O159" s="65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8" t="s">
        <v>226</v>
      </c>
      <c r="AT159" s="188" t="s">
        <v>269</v>
      </c>
      <c r="AU159" s="188" t="s">
        <v>86</v>
      </c>
      <c r="AY159" s="18" t="s">
        <v>189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8" t="s">
        <v>84</v>
      </c>
      <c r="BK159" s="189">
        <f>ROUND(I159*H159,2)</f>
        <v>0</v>
      </c>
      <c r="BL159" s="18" t="s">
        <v>195</v>
      </c>
      <c r="BM159" s="188" t="s">
        <v>1373</v>
      </c>
    </row>
    <row r="160" spans="1:65" s="2" customFormat="1" ht="10.199999999999999">
      <c r="A160" s="35"/>
      <c r="B160" s="36"/>
      <c r="C160" s="37"/>
      <c r="D160" s="190" t="s">
        <v>197</v>
      </c>
      <c r="E160" s="37"/>
      <c r="F160" s="191" t="s">
        <v>352</v>
      </c>
      <c r="G160" s="37"/>
      <c r="H160" s="37"/>
      <c r="I160" s="192"/>
      <c r="J160" s="37"/>
      <c r="K160" s="37"/>
      <c r="L160" s="40"/>
      <c r="M160" s="193"/>
      <c r="N160" s="194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197</v>
      </c>
      <c r="AU160" s="18" t="s">
        <v>86</v>
      </c>
    </row>
    <row r="161" spans="1:65" s="13" customFormat="1" ht="10.199999999999999">
      <c r="B161" s="197"/>
      <c r="C161" s="198"/>
      <c r="D161" s="190" t="s">
        <v>201</v>
      </c>
      <c r="E161" s="199" t="s">
        <v>19</v>
      </c>
      <c r="F161" s="200" t="s">
        <v>1374</v>
      </c>
      <c r="G161" s="198"/>
      <c r="H161" s="201">
        <v>107.985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201</v>
      </c>
      <c r="AU161" s="207" t="s">
        <v>86</v>
      </c>
      <c r="AV161" s="13" t="s">
        <v>86</v>
      </c>
      <c r="AW161" s="13" t="s">
        <v>37</v>
      </c>
      <c r="AX161" s="13" t="s">
        <v>76</v>
      </c>
      <c r="AY161" s="207" t="s">
        <v>189</v>
      </c>
    </row>
    <row r="162" spans="1:65" s="13" customFormat="1" ht="10.199999999999999">
      <c r="B162" s="197"/>
      <c r="C162" s="198"/>
      <c r="D162" s="190" t="s">
        <v>201</v>
      </c>
      <c r="E162" s="199" t="s">
        <v>19</v>
      </c>
      <c r="F162" s="200" t="s">
        <v>1375</v>
      </c>
      <c r="G162" s="198"/>
      <c r="H162" s="201">
        <v>90.647000000000006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201</v>
      </c>
      <c r="AU162" s="207" t="s">
        <v>86</v>
      </c>
      <c r="AV162" s="13" t="s">
        <v>86</v>
      </c>
      <c r="AW162" s="13" t="s">
        <v>37</v>
      </c>
      <c r="AX162" s="13" t="s">
        <v>76</v>
      </c>
      <c r="AY162" s="207" t="s">
        <v>189</v>
      </c>
    </row>
    <row r="163" spans="1:65" s="13" customFormat="1" ht="10.199999999999999">
      <c r="B163" s="197"/>
      <c r="C163" s="198"/>
      <c r="D163" s="190" t="s">
        <v>201</v>
      </c>
      <c r="E163" s="199" t="s">
        <v>19</v>
      </c>
      <c r="F163" s="200" t="s">
        <v>1376</v>
      </c>
      <c r="G163" s="198"/>
      <c r="H163" s="201">
        <v>158.14400000000001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201</v>
      </c>
      <c r="AU163" s="207" t="s">
        <v>86</v>
      </c>
      <c r="AV163" s="13" t="s">
        <v>86</v>
      </c>
      <c r="AW163" s="13" t="s">
        <v>37</v>
      </c>
      <c r="AX163" s="13" t="s">
        <v>76</v>
      </c>
      <c r="AY163" s="207" t="s">
        <v>189</v>
      </c>
    </row>
    <row r="164" spans="1:65" s="14" customFormat="1" ht="10.199999999999999">
      <c r="B164" s="219"/>
      <c r="C164" s="220"/>
      <c r="D164" s="190" t="s">
        <v>201</v>
      </c>
      <c r="E164" s="221" t="s">
        <v>1337</v>
      </c>
      <c r="F164" s="222" t="s">
        <v>349</v>
      </c>
      <c r="G164" s="220"/>
      <c r="H164" s="223">
        <v>356.77600000000001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201</v>
      </c>
      <c r="AU164" s="229" t="s">
        <v>86</v>
      </c>
      <c r="AV164" s="14" t="s">
        <v>195</v>
      </c>
      <c r="AW164" s="14" t="s">
        <v>37</v>
      </c>
      <c r="AX164" s="14" t="s">
        <v>84</v>
      </c>
      <c r="AY164" s="229" t="s">
        <v>189</v>
      </c>
    </row>
    <row r="165" spans="1:65" s="13" customFormat="1" ht="10.199999999999999">
      <c r="B165" s="197"/>
      <c r="C165" s="198"/>
      <c r="D165" s="190" t="s">
        <v>201</v>
      </c>
      <c r="E165" s="198"/>
      <c r="F165" s="200" t="s">
        <v>1377</v>
      </c>
      <c r="G165" s="198"/>
      <c r="H165" s="201">
        <v>713.55200000000002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201</v>
      </c>
      <c r="AU165" s="207" t="s">
        <v>86</v>
      </c>
      <c r="AV165" s="13" t="s">
        <v>86</v>
      </c>
      <c r="AW165" s="13" t="s">
        <v>4</v>
      </c>
      <c r="AX165" s="13" t="s">
        <v>84</v>
      </c>
      <c r="AY165" s="207" t="s">
        <v>189</v>
      </c>
    </row>
    <row r="166" spans="1:65" s="2" customFormat="1" ht="24.15" customHeight="1">
      <c r="A166" s="35"/>
      <c r="B166" s="36"/>
      <c r="C166" s="176" t="s">
        <v>300</v>
      </c>
      <c r="D166" s="176" t="s">
        <v>191</v>
      </c>
      <c r="E166" s="177" t="s">
        <v>356</v>
      </c>
      <c r="F166" s="178" t="s">
        <v>357</v>
      </c>
      <c r="G166" s="179" t="s">
        <v>238</v>
      </c>
      <c r="H166" s="180">
        <v>1.44</v>
      </c>
      <c r="I166" s="181"/>
      <c r="J166" s="182">
        <f>ROUND(I166*H166,2)</f>
        <v>0</v>
      </c>
      <c r="K166" s="183"/>
      <c r="L166" s="40"/>
      <c r="M166" s="184" t="s">
        <v>19</v>
      </c>
      <c r="N166" s="185" t="s">
        <v>47</v>
      </c>
      <c r="O166" s="65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8" t="s">
        <v>195</v>
      </c>
      <c r="AT166" s="188" t="s">
        <v>191</v>
      </c>
      <c r="AU166" s="188" t="s">
        <v>86</v>
      </c>
      <c r="AY166" s="18" t="s">
        <v>189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8" t="s">
        <v>84</v>
      </c>
      <c r="BK166" s="189">
        <f>ROUND(I166*H166,2)</f>
        <v>0</v>
      </c>
      <c r="BL166" s="18" t="s">
        <v>195</v>
      </c>
      <c r="BM166" s="188" t="s">
        <v>1378</v>
      </c>
    </row>
    <row r="167" spans="1:65" s="2" customFormat="1" ht="48">
      <c r="A167" s="35"/>
      <c r="B167" s="36"/>
      <c r="C167" s="37"/>
      <c r="D167" s="190" t="s">
        <v>197</v>
      </c>
      <c r="E167" s="37"/>
      <c r="F167" s="191" t="s">
        <v>359</v>
      </c>
      <c r="G167" s="37"/>
      <c r="H167" s="37"/>
      <c r="I167" s="192"/>
      <c r="J167" s="37"/>
      <c r="K167" s="37"/>
      <c r="L167" s="40"/>
      <c r="M167" s="193"/>
      <c r="N167" s="194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197</v>
      </c>
      <c r="AU167" s="18" t="s">
        <v>86</v>
      </c>
    </row>
    <row r="168" spans="1:65" s="2" customFormat="1" ht="10.199999999999999">
      <c r="A168" s="35"/>
      <c r="B168" s="36"/>
      <c r="C168" s="37"/>
      <c r="D168" s="195" t="s">
        <v>199</v>
      </c>
      <c r="E168" s="37"/>
      <c r="F168" s="196" t="s">
        <v>360</v>
      </c>
      <c r="G168" s="37"/>
      <c r="H168" s="37"/>
      <c r="I168" s="192"/>
      <c r="J168" s="37"/>
      <c r="K168" s="37"/>
      <c r="L168" s="40"/>
      <c r="M168" s="193"/>
      <c r="N168" s="194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199</v>
      </c>
      <c r="AU168" s="18" t="s">
        <v>86</v>
      </c>
    </row>
    <row r="169" spans="1:65" s="2" customFormat="1" ht="24.15" customHeight="1">
      <c r="A169" s="35"/>
      <c r="B169" s="36"/>
      <c r="C169" s="176" t="s">
        <v>307</v>
      </c>
      <c r="D169" s="176" t="s">
        <v>191</v>
      </c>
      <c r="E169" s="177" t="s">
        <v>362</v>
      </c>
      <c r="F169" s="178" t="s">
        <v>363</v>
      </c>
      <c r="G169" s="179" t="s">
        <v>238</v>
      </c>
      <c r="H169" s="180">
        <v>544.30999999999995</v>
      </c>
      <c r="I169" s="181"/>
      <c r="J169" s="182">
        <f>ROUND(I169*H169,2)</f>
        <v>0</v>
      </c>
      <c r="K169" s="183"/>
      <c r="L169" s="40"/>
      <c r="M169" s="184" t="s">
        <v>19</v>
      </c>
      <c r="N169" s="185" t="s">
        <v>47</v>
      </c>
      <c r="O169" s="65"/>
      <c r="P169" s="186">
        <f>O169*H169</f>
        <v>0</v>
      </c>
      <c r="Q169" s="186">
        <v>0</v>
      </c>
      <c r="R169" s="186">
        <f>Q169*H169</f>
        <v>0</v>
      </c>
      <c r="S169" s="186">
        <v>0</v>
      </c>
      <c r="T169" s="18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8" t="s">
        <v>195</v>
      </c>
      <c r="AT169" s="188" t="s">
        <v>191</v>
      </c>
      <c r="AU169" s="188" t="s">
        <v>86</v>
      </c>
      <c r="AY169" s="18" t="s">
        <v>189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18" t="s">
        <v>84</v>
      </c>
      <c r="BK169" s="189">
        <f>ROUND(I169*H169,2)</f>
        <v>0</v>
      </c>
      <c r="BL169" s="18" t="s">
        <v>195</v>
      </c>
      <c r="BM169" s="188" t="s">
        <v>1379</v>
      </c>
    </row>
    <row r="170" spans="1:65" s="2" customFormat="1" ht="48">
      <c r="A170" s="35"/>
      <c r="B170" s="36"/>
      <c r="C170" s="37"/>
      <c r="D170" s="190" t="s">
        <v>197</v>
      </c>
      <c r="E170" s="37"/>
      <c r="F170" s="191" t="s">
        <v>365</v>
      </c>
      <c r="G170" s="37"/>
      <c r="H170" s="37"/>
      <c r="I170" s="192"/>
      <c r="J170" s="37"/>
      <c r="K170" s="37"/>
      <c r="L170" s="40"/>
      <c r="M170" s="193"/>
      <c r="N170" s="194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197</v>
      </c>
      <c r="AU170" s="18" t="s">
        <v>86</v>
      </c>
    </row>
    <row r="171" spans="1:65" s="2" customFormat="1" ht="10.199999999999999">
      <c r="A171" s="35"/>
      <c r="B171" s="36"/>
      <c r="C171" s="37"/>
      <c r="D171" s="195" t="s">
        <v>199</v>
      </c>
      <c r="E171" s="37"/>
      <c r="F171" s="196" t="s">
        <v>366</v>
      </c>
      <c r="G171" s="37"/>
      <c r="H171" s="37"/>
      <c r="I171" s="192"/>
      <c r="J171" s="37"/>
      <c r="K171" s="37"/>
      <c r="L171" s="40"/>
      <c r="M171" s="193"/>
      <c r="N171" s="194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199</v>
      </c>
      <c r="AU171" s="18" t="s">
        <v>86</v>
      </c>
    </row>
    <row r="172" spans="1:65" s="13" customFormat="1" ht="10.199999999999999">
      <c r="B172" s="197"/>
      <c r="C172" s="198"/>
      <c r="D172" s="190" t="s">
        <v>201</v>
      </c>
      <c r="E172" s="199" t="s">
        <v>19</v>
      </c>
      <c r="F172" s="200" t="s">
        <v>1380</v>
      </c>
      <c r="G172" s="198"/>
      <c r="H172" s="201">
        <v>109.096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201</v>
      </c>
      <c r="AU172" s="207" t="s">
        <v>86</v>
      </c>
      <c r="AV172" s="13" t="s">
        <v>86</v>
      </c>
      <c r="AW172" s="13" t="s">
        <v>37</v>
      </c>
      <c r="AX172" s="13" t="s">
        <v>76</v>
      </c>
      <c r="AY172" s="207" t="s">
        <v>189</v>
      </c>
    </row>
    <row r="173" spans="1:65" s="13" customFormat="1" ht="20.399999999999999">
      <c r="B173" s="197"/>
      <c r="C173" s="198"/>
      <c r="D173" s="190" t="s">
        <v>201</v>
      </c>
      <c r="E173" s="199" t="s">
        <v>19</v>
      </c>
      <c r="F173" s="200" t="s">
        <v>1381</v>
      </c>
      <c r="G173" s="198"/>
      <c r="H173" s="201">
        <v>310.40699999999998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201</v>
      </c>
      <c r="AU173" s="207" t="s">
        <v>86</v>
      </c>
      <c r="AV173" s="13" t="s">
        <v>86</v>
      </c>
      <c r="AW173" s="13" t="s">
        <v>37</v>
      </c>
      <c r="AX173" s="13" t="s">
        <v>76</v>
      </c>
      <c r="AY173" s="207" t="s">
        <v>189</v>
      </c>
    </row>
    <row r="174" spans="1:65" s="13" customFormat="1" ht="10.199999999999999">
      <c r="B174" s="197"/>
      <c r="C174" s="198"/>
      <c r="D174" s="190" t="s">
        <v>201</v>
      </c>
      <c r="E174" s="199" t="s">
        <v>19</v>
      </c>
      <c r="F174" s="200" t="s">
        <v>1382</v>
      </c>
      <c r="G174" s="198"/>
      <c r="H174" s="201">
        <v>124.807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201</v>
      </c>
      <c r="AU174" s="207" t="s">
        <v>86</v>
      </c>
      <c r="AV174" s="13" t="s">
        <v>86</v>
      </c>
      <c r="AW174" s="13" t="s">
        <v>37</v>
      </c>
      <c r="AX174" s="13" t="s">
        <v>76</v>
      </c>
      <c r="AY174" s="207" t="s">
        <v>189</v>
      </c>
    </row>
    <row r="175" spans="1:65" s="14" customFormat="1" ht="10.199999999999999">
      <c r="B175" s="219"/>
      <c r="C175" s="220"/>
      <c r="D175" s="190" t="s">
        <v>201</v>
      </c>
      <c r="E175" s="221" t="s">
        <v>840</v>
      </c>
      <c r="F175" s="222" t="s">
        <v>349</v>
      </c>
      <c r="G175" s="220"/>
      <c r="H175" s="223">
        <v>544.30999999999995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201</v>
      </c>
      <c r="AU175" s="229" t="s">
        <v>86</v>
      </c>
      <c r="AV175" s="14" t="s">
        <v>195</v>
      </c>
      <c r="AW175" s="14" t="s">
        <v>37</v>
      </c>
      <c r="AX175" s="14" t="s">
        <v>84</v>
      </c>
      <c r="AY175" s="229" t="s">
        <v>189</v>
      </c>
    </row>
    <row r="176" spans="1:65" s="2" customFormat="1" ht="16.5" customHeight="1">
      <c r="A176" s="35"/>
      <c r="B176" s="36"/>
      <c r="C176" s="208" t="s">
        <v>313</v>
      </c>
      <c r="D176" s="208" t="s">
        <v>269</v>
      </c>
      <c r="E176" s="209" t="s">
        <v>369</v>
      </c>
      <c r="F176" s="210" t="s">
        <v>370</v>
      </c>
      <c r="G176" s="211" t="s">
        <v>336</v>
      </c>
      <c r="H176" s="212">
        <v>1091.338</v>
      </c>
      <c r="I176" s="213"/>
      <c r="J176" s="214">
        <f>ROUND(I176*H176,2)</f>
        <v>0</v>
      </c>
      <c r="K176" s="215"/>
      <c r="L176" s="216"/>
      <c r="M176" s="217" t="s">
        <v>19</v>
      </c>
      <c r="N176" s="218" t="s">
        <v>47</v>
      </c>
      <c r="O176" s="65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8" t="s">
        <v>226</v>
      </c>
      <c r="AT176" s="188" t="s">
        <v>269</v>
      </c>
      <c r="AU176" s="188" t="s">
        <v>86</v>
      </c>
      <c r="AY176" s="18" t="s">
        <v>189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8" t="s">
        <v>84</v>
      </c>
      <c r="BK176" s="189">
        <f>ROUND(I176*H176,2)</f>
        <v>0</v>
      </c>
      <c r="BL176" s="18" t="s">
        <v>195</v>
      </c>
      <c r="BM176" s="188" t="s">
        <v>1383</v>
      </c>
    </row>
    <row r="177" spans="1:65" s="2" customFormat="1" ht="10.199999999999999">
      <c r="A177" s="35"/>
      <c r="B177" s="36"/>
      <c r="C177" s="37"/>
      <c r="D177" s="190" t="s">
        <v>197</v>
      </c>
      <c r="E177" s="37"/>
      <c r="F177" s="191" t="s">
        <v>370</v>
      </c>
      <c r="G177" s="37"/>
      <c r="H177" s="37"/>
      <c r="I177" s="192"/>
      <c r="J177" s="37"/>
      <c r="K177" s="37"/>
      <c r="L177" s="40"/>
      <c r="M177" s="193"/>
      <c r="N177" s="194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197</v>
      </c>
      <c r="AU177" s="18" t="s">
        <v>86</v>
      </c>
    </row>
    <row r="178" spans="1:65" s="13" customFormat="1" ht="10.199999999999999">
      <c r="B178" s="197"/>
      <c r="C178" s="198"/>
      <c r="D178" s="190" t="s">
        <v>201</v>
      </c>
      <c r="E178" s="199" t="s">
        <v>19</v>
      </c>
      <c r="F178" s="200" t="s">
        <v>1384</v>
      </c>
      <c r="G178" s="198"/>
      <c r="H178" s="201">
        <v>545.66899999999998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201</v>
      </c>
      <c r="AU178" s="207" t="s">
        <v>86</v>
      </c>
      <c r="AV178" s="13" t="s">
        <v>86</v>
      </c>
      <c r="AW178" s="13" t="s">
        <v>37</v>
      </c>
      <c r="AX178" s="13" t="s">
        <v>84</v>
      </c>
      <c r="AY178" s="207" t="s">
        <v>189</v>
      </c>
    </row>
    <row r="179" spans="1:65" s="13" customFormat="1" ht="10.199999999999999">
      <c r="B179" s="197"/>
      <c r="C179" s="198"/>
      <c r="D179" s="190" t="s">
        <v>201</v>
      </c>
      <c r="E179" s="198"/>
      <c r="F179" s="200" t="s">
        <v>1385</v>
      </c>
      <c r="G179" s="198"/>
      <c r="H179" s="201">
        <v>1091.338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201</v>
      </c>
      <c r="AU179" s="207" t="s">
        <v>86</v>
      </c>
      <c r="AV179" s="13" t="s">
        <v>86</v>
      </c>
      <c r="AW179" s="13" t="s">
        <v>4</v>
      </c>
      <c r="AX179" s="13" t="s">
        <v>84</v>
      </c>
      <c r="AY179" s="207" t="s">
        <v>189</v>
      </c>
    </row>
    <row r="180" spans="1:65" s="2" customFormat="1" ht="24.15" customHeight="1">
      <c r="A180" s="35"/>
      <c r="B180" s="36"/>
      <c r="C180" s="176" t="s">
        <v>320</v>
      </c>
      <c r="D180" s="176" t="s">
        <v>191</v>
      </c>
      <c r="E180" s="177" t="s">
        <v>375</v>
      </c>
      <c r="F180" s="178" t="s">
        <v>376</v>
      </c>
      <c r="G180" s="179" t="s">
        <v>230</v>
      </c>
      <c r="H180" s="180">
        <v>267</v>
      </c>
      <c r="I180" s="181"/>
      <c r="J180" s="182">
        <f>ROUND(I180*H180,2)</f>
        <v>0</v>
      </c>
      <c r="K180" s="183"/>
      <c r="L180" s="40"/>
      <c r="M180" s="184" t="s">
        <v>19</v>
      </c>
      <c r="N180" s="185" t="s">
        <v>47</v>
      </c>
      <c r="O180" s="65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8" t="s">
        <v>195</v>
      </c>
      <c r="AT180" s="188" t="s">
        <v>191</v>
      </c>
      <c r="AU180" s="188" t="s">
        <v>86</v>
      </c>
      <c r="AY180" s="18" t="s">
        <v>189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8" t="s">
        <v>84</v>
      </c>
      <c r="BK180" s="189">
        <f>ROUND(I180*H180,2)</f>
        <v>0</v>
      </c>
      <c r="BL180" s="18" t="s">
        <v>195</v>
      </c>
      <c r="BM180" s="188" t="s">
        <v>1386</v>
      </c>
    </row>
    <row r="181" spans="1:65" s="2" customFormat="1" ht="28.8">
      <c r="A181" s="35"/>
      <c r="B181" s="36"/>
      <c r="C181" s="37"/>
      <c r="D181" s="190" t="s">
        <v>197</v>
      </c>
      <c r="E181" s="37"/>
      <c r="F181" s="191" t="s">
        <v>378</v>
      </c>
      <c r="G181" s="37"/>
      <c r="H181" s="37"/>
      <c r="I181" s="192"/>
      <c r="J181" s="37"/>
      <c r="K181" s="37"/>
      <c r="L181" s="40"/>
      <c r="M181" s="193"/>
      <c r="N181" s="194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197</v>
      </c>
      <c r="AU181" s="18" t="s">
        <v>86</v>
      </c>
    </row>
    <row r="182" spans="1:65" s="2" customFormat="1" ht="10.199999999999999">
      <c r="A182" s="35"/>
      <c r="B182" s="36"/>
      <c r="C182" s="37"/>
      <c r="D182" s="195" t="s">
        <v>199</v>
      </c>
      <c r="E182" s="37"/>
      <c r="F182" s="196" t="s">
        <v>379</v>
      </c>
      <c r="G182" s="37"/>
      <c r="H182" s="37"/>
      <c r="I182" s="192"/>
      <c r="J182" s="37"/>
      <c r="K182" s="37"/>
      <c r="L182" s="40"/>
      <c r="M182" s="193"/>
      <c r="N182" s="194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199</v>
      </c>
      <c r="AU182" s="18" t="s">
        <v>86</v>
      </c>
    </row>
    <row r="183" spans="1:65" s="13" customFormat="1" ht="10.199999999999999">
      <c r="B183" s="197"/>
      <c r="C183" s="198"/>
      <c r="D183" s="190" t="s">
        <v>201</v>
      </c>
      <c r="E183" s="199" t="s">
        <v>19</v>
      </c>
      <c r="F183" s="200" t="s">
        <v>135</v>
      </c>
      <c r="G183" s="198"/>
      <c r="H183" s="201">
        <v>267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201</v>
      </c>
      <c r="AU183" s="207" t="s">
        <v>86</v>
      </c>
      <c r="AV183" s="13" t="s">
        <v>86</v>
      </c>
      <c r="AW183" s="13" t="s">
        <v>37</v>
      </c>
      <c r="AX183" s="13" t="s">
        <v>84</v>
      </c>
      <c r="AY183" s="207" t="s">
        <v>189</v>
      </c>
    </row>
    <row r="184" spans="1:65" s="2" customFormat="1" ht="16.5" customHeight="1">
      <c r="A184" s="35"/>
      <c r="B184" s="36"/>
      <c r="C184" s="208" t="s">
        <v>7</v>
      </c>
      <c r="D184" s="208" t="s">
        <v>269</v>
      </c>
      <c r="E184" s="209" t="s">
        <v>381</v>
      </c>
      <c r="F184" s="210" t="s">
        <v>382</v>
      </c>
      <c r="G184" s="211" t="s">
        <v>383</v>
      </c>
      <c r="H184" s="212">
        <v>5.34</v>
      </c>
      <c r="I184" s="213"/>
      <c r="J184" s="214">
        <f>ROUND(I184*H184,2)</f>
        <v>0</v>
      </c>
      <c r="K184" s="215"/>
      <c r="L184" s="216"/>
      <c r="M184" s="217" t="s">
        <v>19</v>
      </c>
      <c r="N184" s="218" t="s">
        <v>47</v>
      </c>
      <c r="O184" s="65"/>
      <c r="P184" s="186">
        <f>O184*H184</f>
        <v>0</v>
      </c>
      <c r="Q184" s="186">
        <v>1E-3</v>
      </c>
      <c r="R184" s="186">
        <f>Q184*H184</f>
        <v>5.3400000000000001E-3</v>
      </c>
      <c r="S184" s="186">
        <v>0</v>
      </c>
      <c r="T184" s="18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8" t="s">
        <v>226</v>
      </c>
      <c r="AT184" s="188" t="s">
        <v>269</v>
      </c>
      <c r="AU184" s="188" t="s">
        <v>86</v>
      </c>
      <c r="AY184" s="18" t="s">
        <v>189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8" t="s">
        <v>84</v>
      </c>
      <c r="BK184" s="189">
        <f>ROUND(I184*H184,2)</f>
        <v>0</v>
      </c>
      <c r="BL184" s="18" t="s">
        <v>195</v>
      </c>
      <c r="BM184" s="188" t="s">
        <v>1387</v>
      </c>
    </row>
    <row r="185" spans="1:65" s="2" customFormat="1" ht="10.199999999999999">
      <c r="A185" s="35"/>
      <c r="B185" s="36"/>
      <c r="C185" s="37"/>
      <c r="D185" s="190" t="s">
        <v>197</v>
      </c>
      <c r="E185" s="37"/>
      <c r="F185" s="191" t="s">
        <v>382</v>
      </c>
      <c r="G185" s="37"/>
      <c r="H185" s="37"/>
      <c r="I185" s="192"/>
      <c r="J185" s="37"/>
      <c r="K185" s="37"/>
      <c r="L185" s="40"/>
      <c r="M185" s="193"/>
      <c r="N185" s="194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197</v>
      </c>
      <c r="AU185" s="18" t="s">
        <v>86</v>
      </c>
    </row>
    <row r="186" spans="1:65" s="13" customFormat="1" ht="10.199999999999999">
      <c r="B186" s="197"/>
      <c r="C186" s="198"/>
      <c r="D186" s="190" t="s">
        <v>201</v>
      </c>
      <c r="E186" s="198"/>
      <c r="F186" s="200" t="s">
        <v>1388</v>
      </c>
      <c r="G186" s="198"/>
      <c r="H186" s="201">
        <v>5.34</v>
      </c>
      <c r="I186" s="202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201</v>
      </c>
      <c r="AU186" s="207" t="s">
        <v>86</v>
      </c>
      <c r="AV186" s="13" t="s">
        <v>86</v>
      </c>
      <c r="AW186" s="13" t="s">
        <v>4</v>
      </c>
      <c r="AX186" s="13" t="s">
        <v>84</v>
      </c>
      <c r="AY186" s="207" t="s">
        <v>189</v>
      </c>
    </row>
    <row r="187" spans="1:65" s="2" customFormat="1" ht="24.15" customHeight="1">
      <c r="A187" s="35"/>
      <c r="B187" s="36"/>
      <c r="C187" s="176" t="s">
        <v>333</v>
      </c>
      <c r="D187" s="176" t="s">
        <v>191</v>
      </c>
      <c r="E187" s="177" t="s">
        <v>387</v>
      </c>
      <c r="F187" s="178" t="s">
        <v>388</v>
      </c>
      <c r="G187" s="179" t="s">
        <v>230</v>
      </c>
      <c r="H187" s="180">
        <v>267</v>
      </c>
      <c r="I187" s="181"/>
      <c r="J187" s="182">
        <f>ROUND(I187*H187,2)</f>
        <v>0</v>
      </c>
      <c r="K187" s="183"/>
      <c r="L187" s="40"/>
      <c r="M187" s="184" t="s">
        <v>19</v>
      </c>
      <c r="N187" s="185" t="s">
        <v>47</v>
      </c>
      <c r="O187" s="65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8" t="s">
        <v>195</v>
      </c>
      <c r="AT187" s="188" t="s">
        <v>191</v>
      </c>
      <c r="AU187" s="188" t="s">
        <v>86</v>
      </c>
      <c r="AY187" s="18" t="s">
        <v>189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8" t="s">
        <v>84</v>
      </c>
      <c r="BK187" s="189">
        <f>ROUND(I187*H187,2)</f>
        <v>0</v>
      </c>
      <c r="BL187" s="18" t="s">
        <v>195</v>
      </c>
      <c r="BM187" s="188" t="s">
        <v>1389</v>
      </c>
    </row>
    <row r="188" spans="1:65" s="2" customFormat="1" ht="19.2">
      <c r="A188" s="35"/>
      <c r="B188" s="36"/>
      <c r="C188" s="37"/>
      <c r="D188" s="190" t="s">
        <v>197</v>
      </c>
      <c r="E188" s="37"/>
      <c r="F188" s="191" t="s">
        <v>390</v>
      </c>
      <c r="G188" s="37"/>
      <c r="H188" s="37"/>
      <c r="I188" s="192"/>
      <c r="J188" s="37"/>
      <c r="K188" s="37"/>
      <c r="L188" s="40"/>
      <c r="M188" s="193"/>
      <c r="N188" s="194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197</v>
      </c>
      <c r="AU188" s="18" t="s">
        <v>86</v>
      </c>
    </row>
    <row r="189" spans="1:65" s="2" customFormat="1" ht="10.199999999999999">
      <c r="A189" s="35"/>
      <c r="B189" s="36"/>
      <c r="C189" s="37"/>
      <c r="D189" s="195" t="s">
        <v>199</v>
      </c>
      <c r="E189" s="37"/>
      <c r="F189" s="196" t="s">
        <v>391</v>
      </c>
      <c r="G189" s="37"/>
      <c r="H189" s="37"/>
      <c r="I189" s="192"/>
      <c r="J189" s="37"/>
      <c r="K189" s="37"/>
      <c r="L189" s="40"/>
      <c r="M189" s="193"/>
      <c r="N189" s="194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199</v>
      </c>
      <c r="AU189" s="18" t="s">
        <v>86</v>
      </c>
    </row>
    <row r="190" spans="1:65" s="13" customFormat="1" ht="10.199999999999999">
      <c r="B190" s="197"/>
      <c r="C190" s="198"/>
      <c r="D190" s="190" t="s">
        <v>201</v>
      </c>
      <c r="E190" s="199" t="s">
        <v>19</v>
      </c>
      <c r="F190" s="200" t="s">
        <v>135</v>
      </c>
      <c r="G190" s="198"/>
      <c r="H190" s="201">
        <v>267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201</v>
      </c>
      <c r="AU190" s="207" t="s">
        <v>86</v>
      </c>
      <c r="AV190" s="13" t="s">
        <v>86</v>
      </c>
      <c r="AW190" s="13" t="s">
        <v>37</v>
      </c>
      <c r="AX190" s="13" t="s">
        <v>84</v>
      </c>
      <c r="AY190" s="207" t="s">
        <v>189</v>
      </c>
    </row>
    <row r="191" spans="1:65" s="12" customFormat="1" ht="22.8" customHeight="1">
      <c r="B191" s="160"/>
      <c r="C191" s="161"/>
      <c r="D191" s="162" t="s">
        <v>75</v>
      </c>
      <c r="E191" s="174" t="s">
        <v>195</v>
      </c>
      <c r="F191" s="174" t="s">
        <v>392</v>
      </c>
      <c r="G191" s="161"/>
      <c r="H191" s="161"/>
      <c r="I191" s="164"/>
      <c r="J191" s="175">
        <f>BK191</f>
        <v>0</v>
      </c>
      <c r="K191" s="161"/>
      <c r="L191" s="166"/>
      <c r="M191" s="167"/>
      <c r="N191" s="168"/>
      <c r="O191" s="168"/>
      <c r="P191" s="169">
        <f>SUM(P192:P207)</f>
        <v>0</v>
      </c>
      <c r="Q191" s="168"/>
      <c r="R191" s="169">
        <f>SUM(R192:R207)</f>
        <v>3.3719711399999999</v>
      </c>
      <c r="S191" s="168"/>
      <c r="T191" s="170">
        <f>SUM(T192:T207)</f>
        <v>0</v>
      </c>
      <c r="AR191" s="171" t="s">
        <v>84</v>
      </c>
      <c r="AT191" s="172" t="s">
        <v>75</v>
      </c>
      <c r="AU191" s="172" t="s">
        <v>84</v>
      </c>
      <c r="AY191" s="171" t="s">
        <v>189</v>
      </c>
      <c r="BK191" s="173">
        <f>SUM(BK192:BK207)</f>
        <v>0</v>
      </c>
    </row>
    <row r="192" spans="1:65" s="2" customFormat="1" ht="33" customHeight="1">
      <c r="A192" s="35"/>
      <c r="B192" s="36"/>
      <c r="C192" s="176" t="s">
        <v>341</v>
      </c>
      <c r="D192" s="176" t="s">
        <v>191</v>
      </c>
      <c r="E192" s="177" t="s">
        <v>394</v>
      </c>
      <c r="F192" s="178" t="s">
        <v>395</v>
      </c>
      <c r="G192" s="179" t="s">
        <v>230</v>
      </c>
      <c r="H192" s="180">
        <v>7.62</v>
      </c>
      <c r="I192" s="181"/>
      <c r="J192" s="182">
        <f>ROUND(I192*H192,2)</f>
        <v>0</v>
      </c>
      <c r="K192" s="183"/>
      <c r="L192" s="40"/>
      <c r="M192" s="184" t="s">
        <v>19</v>
      </c>
      <c r="N192" s="185" t="s">
        <v>47</v>
      </c>
      <c r="O192" s="65"/>
      <c r="P192" s="186">
        <f>O192*H192</f>
        <v>0</v>
      </c>
      <c r="Q192" s="186">
        <v>0.18051</v>
      </c>
      <c r="R192" s="186">
        <f>Q192*H192</f>
        <v>1.3754862000000001</v>
      </c>
      <c r="S192" s="186">
        <v>0</v>
      </c>
      <c r="T192" s="18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8" t="s">
        <v>195</v>
      </c>
      <c r="AT192" s="188" t="s">
        <v>191</v>
      </c>
      <c r="AU192" s="188" t="s">
        <v>86</v>
      </c>
      <c r="AY192" s="18" t="s">
        <v>189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8" t="s">
        <v>84</v>
      </c>
      <c r="BK192" s="189">
        <f>ROUND(I192*H192,2)</f>
        <v>0</v>
      </c>
      <c r="BL192" s="18" t="s">
        <v>195</v>
      </c>
      <c r="BM192" s="188" t="s">
        <v>1390</v>
      </c>
    </row>
    <row r="193" spans="1:65" s="2" customFormat="1" ht="28.8">
      <c r="A193" s="35"/>
      <c r="B193" s="36"/>
      <c r="C193" s="37"/>
      <c r="D193" s="190" t="s">
        <v>197</v>
      </c>
      <c r="E193" s="37"/>
      <c r="F193" s="191" t="s">
        <v>397</v>
      </c>
      <c r="G193" s="37"/>
      <c r="H193" s="37"/>
      <c r="I193" s="192"/>
      <c r="J193" s="37"/>
      <c r="K193" s="37"/>
      <c r="L193" s="40"/>
      <c r="M193" s="193"/>
      <c r="N193" s="194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197</v>
      </c>
      <c r="AU193" s="18" t="s">
        <v>86</v>
      </c>
    </row>
    <row r="194" spans="1:65" s="2" customFormat="1" ht="10.199999999999999">
      <c r="A194" s="35"/>
      <c r="B194" s="36"/>
      <c r="C194" s="37"/>
      <c r="D194" s="195" t="s">
        <v>199</v>
      </c>
      <c r="E194" s="37"/>
      <c r="F194" s="196" t="s">
        <v>398</v>
      </c>
      <c r="G194" s="37"/>
      <c r="H194" s="37"/>
      <c r="I194" s="192"/>
      <c r="J194" s="37"/>
      <c r="K194" s="37"/>
      <c r="L194" s="40"/>
      <c r="M194" s="193"/>
      <c r="N194" s="194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199</v>
      </c>
      <c r="AU194" s="18" t="s">
        <v>86</v>
      </c>
    </row>
    <row r="195" spans="1:65" s="13" customFormat="1" ht="10.199999999999999">
      <c r="B195" s="197"/>
      <c r="C195" s="198"/>
      <c r="D195" s="190" t="s">
        <v>201</v>
      </c>
      <c r="E195" s="199" t="s">
        <v>19</v>
      </c>
      <c r="F195" s="200" t="s">
        <v>1391</v>
      </c>
      <c r="G195" s="198"/>
      <c r="H195" s="201">
        <v>7.62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201</v>
      </c>
      <c r="AU195" s="207" t="s">
        <v>86</v>
      </c>
      <c r="AV195" s="13" t="s">
        <v>86</v>
      </c>
      <c r="AW195" s="13" t="s">
        <v>37</v>
      </c>
      <c r="AX195" s="13" t="s">
        <v>84</v>
      </c>
      <c r="AY195" s="207" t="s">
        <v>189</v>
      </c>
    </row>
    <row r="196" spans="1:65" s="2" customFormat="1" ht="24.15" customHeight="1">
      <c r="A196" s="35"/>
      <c r="B196" s="36"/>
      <c r="C196" s="176" t="s">
        <v>350</v>
      </c>
      <c r="D196" s="176" t="s">
        <v>191</v>
      </c>
      <c r="E196" s="177" t="s">
        <v>401</v>
      </c>
      <c r="F196" s="178" t="s">
        <v>402</v>
      </c>
      <c r="G196" s="179" t="s">
        <v>238</v>
      </c>
      <c r="H196" s="180">
        <v>124.985</v>
      </c>
      <c r="I196" s="181"/>
      <c r="J196" s="182">
        <f>ROUND(I196*H196,2)</f>
        <v>0</v>
      </c>
      <c r="K196" s="183"/>
      <c r="L196" s="40"/>
      <c r="M196" s="184" t="s">
        <v>19</v>
      </c>
      <c r="N196" s="185" t="s">
        <v>47</v>
      </c>
      <c r="O196" s="65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8" t="s">
        <v>195</v>
      </c>
      <c r="AT196" s="188" t="s">
        <v>191</v>
      </c>
      <c r="AU196" s="188" t="s">
        <v>86</v>
      </c>
      <c r="AY196" s="18" t="s">
        <v>189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8" t="s">
        <v>84</v>
      </c>
      <c r="BK196" s="189">
        <f>ROUND(I196*H196,2)</f>
        <v>0</v>
      </c>
      <c r="BL196" s="18" t="s">
        <v>195</v>
      </c>
      <c r="BM196" s="188" t="s">
        <v>1392</v>
      </c>
    </row>
    <row r="197" spans="1:65" s="2" customFormat="1" ht="19.2">
      <c r="A197" s="35"/>
      <c r="B197" s="36"/>
      <c r="C197" s="37"/>
      <c r="D197" s="190" t="s">
        <v>197</v>
      </c>
      <c r="E197" s="37"/>
      <c r="F197" s="191" t="s">
        <v>404</v>
      </c>
      <c r="G197" s="37"/>
      <c r="H197" s="37"/>
      <c r="I197" s="192"/>
      <c r="J197" s="37"/>
      <c r="K197" s="37"/>
      <c r="L197" s="40"/>
      <c r="M197" s="193"/>
      <c r="N197" s="194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197</v>
      </c>
      <c r="AU197" s="18" t="s">
        <v>86</v>
      </c>
    </row>
    <row r="198" spans="1:65" s="2" customFormat="1" ht="10.199999999999999">
      <c r="A198" s="35"/>
      <c r="B198" s="36"/>
      <c r="C198" s="37"/>
      <c r="D198" s="195" t="s">
        <v>199</v>
      </c>
      <c r="E198" s="37"/>
      <c r="F198" s="196" t="s">
        <v>405</v>
      </c>
      <c r="G198" s="37"/>
      <c r="H198" s="37"/>
      <c r="I198" s="192"/>
      <c r="J198" s="37"/>
      <c r="K198" s="37"/>
      <c r="L198" s="40"/>
      <c r="M198" s="193"/>
      <c r="N198" s="194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199</v>
      </c>
      <c r="AU198" s="18" t="s">
        <v>86</v>
      </c>
    </row>
    <row r="199" spans="1:65" s="13" customFormat="1" ht="10.199999999999999">
      <c r="B199" s="197"/>
      <c r="C199" s="198"/>
      <c r="D199" s="190" t="s">
        <v>201</v>
      </c>
      <c r="E199" s="199" t="s">
        <v>124</v>
      </c>
      <c r="F199" s="200" t="s">
        <v>1393</v>
      </c>
      <c r="G199" s="198"/>
      <c r="H199" s="201">
        <v>124.985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201</v>
      </c>
      <c r="AU199" s="207" t="s">
        <v>86</v>
      </c>
      <c r="AV199" s="13" t="s">
        <v>86</v>
      </c>
      <c r="AW199" s="13" t="s">
        <v>37</v>
      </c>
      <c r="AX199" s="13" t="s">
        <v>84</v>
      </c>
      <c r="AY199" s="207" t="s">
        <v>189</v>
      </c>
    </row>
    <row r="200" spans="1:65" s="2" customFormat="1" ht="33" customHeight="1">
      <c r="A200" s="35"/>
      <c r="B200" s="36"/>
      <c r="C200" s="176" t="s">
        <v>355</v>
      </c>
      <c r="D200" s="176" t="s">
        <v>191</v>
      </c>
      <c r="E200" s="177" t="s">
        <v>408</v>
      </c>
      <c r="F200" s="178" t="s">
        <v>409</v>
      </c>
      <c r="G200" s="179" t="s">
        <v>238</v>
      </c>
      <c r="H200" s="180">
        <v>0.83699999999999997</v>
      </c>
      <c r="I200" s="181"/>
      <c r="J200" s="182">
        <f>ROUND(I200*H200,2)</f>
        <v>0</v>
      </c>
      <c r="K200" s="183"/>
      <c r="L200" s="40"/>
      <c r="M200" s="184" t="s">
        <v>19</v>
      </c>
      <c r="N200" s="185" t="s">
        <v>47</v>
      </c>
      <c r="O200" s="65"/>
      <c r="P200" s="186">
        <f>O200*H200</f>
        <v>0</v>
      </c>
      <c r="Q200" s="186">
        <v>2.3010199999999998</v>
      </c>
      <c r="R200" s="186">
        <f>Q200*H200</f>
        <v>1.9259537399999997</v>
      </c>
      <c r="S200" s="186">
        <v>0</v>
      </c>
      <c r="T200" s="18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8" t="s">
        <v>195</v>
      </c>
      <c r="AT200" s="188" t="s">
        <v>191</v>
      </c>
      <c r="AU200" s="188" t="s">
        <v>86</v>
      </c>
      <c r="AY200" s="18" t="s">
        <v>189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8" t="s">
        <v>84</v>
      </c>
      <c r="BK200" s="189">
        <f>ROUND(I200*H200,2)</f>
        <v>0</v>
      </c>
      <c r="BL200" s="18" t="s">
        <v>195</v>
      </c>
      <c r="BM200" s="188" t="s">
        <v>1394</v>
      </c>
    </row>
    <row r="201" spans="1:65" s="2" customFormat="1" ht="28.8">
      <c r="A201" s="35"/>
      <c r="B201" s="36"/>
      <c r="C201" s="37"/>
      <c r="D201" s="190" t="s">
        <v>197</v>
      </c>
      <c r="E201" s="37"/>
      <c r="F201" s="191" t="s">
        <v>411</v>
      </c>
      <c r="G201" s="37"/>
      <c r="H201" s="37"/>
      <c r="I201" s="192"/>
      <c r="J201" s="37"/>
      <c r="K201" s="37"/>
      <c r="L201" s="40"/>
      <c r="M201" s="193"/>
      <c r="N201" s="194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197</v>
      </c>
      <c r="AU201" s="18" t="s">
        <v>86</v>
      </c>
    </row>
    <row r="202" spans="1:65" s="2" customFormat="1" ht="10.199999999999999">
      <c r="A202" s="35"/>
      <c r="B202" s="36"/>
      <c r="C202" s="37"/>
      <c r="D202" s="195" t="s">
        <v>199</v>
      </c>
      <c r="E202" s="37"/>
      <c r="F202" s="196" t="s">
        <v>412</v>
      </c>
      <c r="G202" s="37"/>
      <c r="H202" s="37"/>
      <c r="I202" s="192"/>
      <c r="J202" s="37"/>
      <c r="K202" s="37"/>
      <c r="L202" s="40"/>
      <c r="M202" s="193"/>
      <c r="N202" s="194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199</v>
      </c>
      <c r="AU202" s="18" t="s">
        <v>86</v>
      </c>
    </row>
    <row r="203" spans="1:65" s="13" customFormat="1" ht="10.199999999999999">
      <c r="B203" s="197"/>
      <c r="C203" s="198"/>
      <c r="D203" s="190" t="s">
        <v>201</v>
      </c>
      <c r="E203" s="199" t="s">
        <v>19</v>
      </c>
      <c r="F203" s="200" t="s">
        <v>1395</v>
      </c>
      <c r="G203" s="198"/>
      <c r="H203" s="201">
        <v>0.83699999999999997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201</v>
      </c>
      <c r="AU203" s="207" t="s">
        <v>86</v>
      </c>
      <c r="AV203" s="13" t="s">
        <v>86</v>
      </c>
      <c r="AW203" s="13" t="s">
        <v>37</v>
      </c>
      <c r="AX203" s="13" t="s">
        <v>84</v>
      </c>
      <c r="AY203" s="207" t="s">
        <v>189</v>
      </c>
    </row>
    <row r="204" spans="1:65" s="2" customFormat="1" ht="24.15" customHeight="1">
      <c r="A204" s="35"/>
      <c r="B204" s="36"/>
      <c r="C204" s="176" t="s">
        <v>361</v>
      </c>
      <c r="D204" s="176" t="s">
        <v>191</v>
      </c>
      <c r="E204" s="177" t="s">
        <v>415</v>
      </c>
      <c r="F204" s="178" t="s">
        <v>416</v>
      </c>
      <c r="G204" s="179" t="s">
        <v>230</v>
      </c>
      <c r="H204" s="180">
        <v>11.16</v>
      </c>
      <c r="I204" s="181"/>
      <c r="J204" s="182">
        <f>ROUND(I204*H204,2)</f>
        <v>0</v>
      </c>
      <c r="K204" s="183"/>
      <c r="L204" s="40"/>
      <c r="M204" s="184" t="s">
        <v>19</v>
      </c>
      <c r="N204" s="185" t="s">
        <v>47</v>
      </c>
      <c r="O204" s="65"/>
      <c r="P204" s="186">
        <f>O204*H204</f>
        <v>0</v>
      </c>
      <c r="Q204" s="186">
        <v>6.3200000000000001E-3</v>
      </c>
      <c r="R204" s="186">
        <f>Q204*H204</f>
        <v>7.0531200000000002E-2</v>
      </c>
      <c r="S204" s="186">
        <v>0</v>
      </c>
      <c r="T204" s="18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8" t="s">
        <v>195</v>
      </c>
      <c r="AT204" s="188" t="s">
        <v>191</v>
      </c>
      <c r="AU204" s="188" t="s">
        <v>86</v>
      </c>
      <c r="AY204" s="18" t="s">
        <v>189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8" t="s">
        <v>84</v>
      </c>
      <c r="BK204" s="189">
        <f>ROUND(I204*H204,2)</f>
        <v>0</v>
      </c>
      <c r="BL204" s="18" t="s">
        <v>195</v>
      </c>
      <c r="BM204" s="188" t="s">
        <v>1396</v>
      </c>
    </row>
    <row r="205" spans="1:65" s="2" customFormat="1" ht="28.8">
      <c r="A205" s="35"/>
      <c r="B205" s="36"/>
      <c r="C205" s="37"/>
      <c r="D205" s="190" t="s">
        <v>197</v>
      </c>
      <c r="E205" s="37"/>
      <c r="F205" s="191" t="s">
        <v>418</v>
      </c>
      <c r="G205" s="37"/>
      <c r="H205" s="37"/>
      <c r="I205" s="192"/>
      <c r="J205" s="37"/>
      <c r="K205" s="37"/>
      <c r="L205" s="40"/>
      <c r="M205" s="193"/>
      <c r="N205" s="194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197</v>
      </c>
      <c r="AU205" s="18" t="s">
        <v>86</v>
      </c>
    </row>
    <row r="206" spans="1:65" s="2" customFormat="1" ht="10.199999999999999">
      <c r="A206" s="35"/>
      <c r="B206" s="36"/>
      <c r="C206" s="37"/>
      <c r="D206" s="195" t="s">
        <v>199</v>
      </c>
      <c r="E206" s="37"/>
      <c r="F206" s="196" t="s">
        <v>419</v>
      </c>
      <c r="G206" s="37"/>
      <c r="H206" s="37"/>
      <c r="I206" s="192"/>
      <c r="J206" s="37"/>
      <c r="K206" s="37"/>
      <c r="L206" s="40"/>
      <c r="M206" s="193"/>
      <c r="N206" s="194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199</v>
      </c>
      <c r="AU206" s="18" t="s">
        <v>86</v>
      </c>
    </row>
    <row r="207" spans="1:65" s="13" customFormat="1" ht="10.199999999999999">
      <c r="B207" s="197"/>
      <c r="C207" s="198"/>
      <c r="D207" s="190" t="s">
        <v>201</v>
      </c>
      <c r="E207" s="199" t="s">
        <v>19</v>
      </c>
      <c r="F207" s="200" t="s">
        <v>1397</v>
      </c>
      <c r="G207" s="198"/>
      <c r="H207" s="201">
        <v>11.16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201</v>
      </c>
      <c r="AU207" s="207" t="s">
        <v>86</v>
      </c>
      <c r="AV207" s="13" t="s">
        <v>86</v>
      </c>
      <c r="AW207" s="13" t="s">
        <v>37</v>
      </c>
      <c r="AX207" s="13" t="s">
        <v>84</v>
      </c>
      <c r="AY207" s="207" t="s">
        <v>189</v>
      </c>
    </row>
    <row r="208" spans="1:65" s="12" customFormat="1" ht="22.8" customHeight="1">
      <c r="B208" s="160"/>
      <c r="C208" s="161"/>
      <c r="D208" s="162" t="s">
        <v>75</v>
      </c>
      <c r="E208" s="174" t="s">
        <v>220</v>
      </c>
      <c r="F208" s="174" t="s">
        <v>421</v>
      </c>
      <c r="G208" s="161"/>
      <c r="H208" s="161"/>
      <c r="I208" s="164"/>
      <c r="J208" s="175">
        <f>BK208</f>
        <v>0</v>
      </c>
      <c r="K208" s="161"/>
      <c r="L208" s="166"/>
      <c r="M208" s="167"/>
      <c r="N208" s="168"/>
      <c r="O208" s="168"/>
      <c r="P208" s="169">
        <f>SUM(P209:P215)</f>
        <v>0</v>
      </c>
      <c r="Q208" s="168"/>
      <c r="R208" s="169">
        <f>SUM(R209:R215)</f>
        <v>4.9567343999999993</v>
      </c>
      <c r="S208" s="168"/>
      <c r="T208" s="170">
        <f>SUM(T209:T215)</f>
        <v>0</v>
      </c>
      <c r="AR208" s="171" t="s">
        <v>84</v>
      </c>
      <c r="AT208" s="172" t="s">
        <v>75</v>
      </c>
      <c r="AU208" s="172" t="s">
        <v>84</v>
      </c>
      <c r="AY208" s="171" t="s">
        <v>189</v>
      </c>
      <c r="BK208" s="173">
        <f>SUM(BK209:BK215)</f>
        <v>0</v>
      </c>
    </row>
    <row r="209" spans="1:65" s="2" customFormat="1" ht="24.15" customHeight="1">
      <c r="A209" s="35"/>
      <c r="B209" s="36"/>
      <c r="C209" s="176" t="s">
        <v>368</v>
      </c>
      <c r="D209" s="176" t="s">
        <v>191</v>
      </c>
      <c r="E209" s="177" t="s">
        <v>423</v>
      </c>
      <c r="F209" s="178" t="s">
        <v>424</v>
      </c>
      <c r="G209" s="179" t="s">
        <v>230</v>
      </c>
      <c r="H209" s="180">
        <v>8.0399999999999991</v>
      </c>
      <c r="I209" s="181"/>
      <c r="J209" s="182">
        <f>ROUND(I209*H209,2)</f>
        <v>0</v>
      </c>
      <c r="K209" s="183"/>
      <c r="L209" s="40"/>
      <c r="M209" s="184" t="s">
        <v>19</v>
      </c>
      <c r="N209" s="185" t="s">
        <v>47</v>
      </c>
      <c r="O209" s="65"/>
      <c r="P209" s="186">
        <f>O209*H209</f>
        <v>0</v>
      </c>
      <c r="Q209" s="186">
        <v>0.19536000000000001</v>
      </c>
      <c r="R209" s="186">
        <f>Q209*H209</f>
        <v>1.5706943999999998</v>
      </c>
      <c r="S209" s="186">
        <v>0</v>
      </c>
      <c r="T209" s="18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8" t="s">
        <v>195</v>
      </c>
      <c r="AT209" s="188" t="s">
        <v>191</v>
      </c>
      <c r="AU209" s="188" t="s">
        <v>86</v>
      </c>
      <c r="AY209" s="18" t="s">
        <v>189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8" t="s">
        <v>84</v>
      </c>
      <c r="BK209" s="189">
        <f>ROUND(I209*H209,2)</f>
        <v>0</v>
      </c>
      <c r="BL209" s="18" t="s">
        <v>195</v>
      </c>
      <c r="BM209" s="188" t="s">
        <v>1398</v>
      </c>
    </row>
    <row r="210" spans="1:65" s="2" customFormat="1" ht="38.4">
      <c r="A210" s="35"/>
      <c r="B210" s="36"/>
      <c r="C210" s="37"/>
      <c r="D210" s="190" t="s">
        <v>197</v>
      </c>
      <c r="E210" s="37"/>
      <c r="F210" s="191" t="s">
        <v>426</v>
      </c>
      <c r="G210" s="37"/>
      <c r="H210" s="37"/>
      <c r="I210" s="192"/>
      <c r="J210" s="37"/>
      <c r="K210" s="37"/>
      <c r="L210" s="40"/>
      <c r="M210" s="193"/>
      <c r="N210" s="194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197</v>
      </c>
      <c r="AU210" s="18" t="s">
        <v>86</v>
      </c>
    </row>
    <row r="211" spans="1:65" s="2" customFormat="1" ht="10.199999999999999">
      <c r="A211" s="35"/>
      <c r="B211" s="36"/>
      <c r="C211" s="37"/>
      <c r="D211" s="195" t="s">
        <v>199</v>
      </c>
      <c r="E211" s="37"/>
      <c r="F211" s="196" t="s">
        <v>427</v>
      </c>
      <c r="G211" s="37"/>
      <c r="H211" s="37"/>
      <c r="I211" s="192"/>
      <c r="J211" s="37"/>
      <c r="K211" s="37"/>
      <c r="L211" s="40"/>
      <c r="M211" s="193"/>
      <c r="N211" s="194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199</v>
      </c>
      <c r="AU211" s="18" t="s">
        <v>86</v>
      </c>
    </row>
    <row r="212" spans="1:65" s="13" customFormat="1" ht="10.199999999999999">
      <c r="B212" s="197"/>
      <c r="C212" s="198"/>
      <c r="D212" s="190" t="s">
        <v>201</v>
      </c>
      <c r="E212" s="199" t="s">
        <v>19</v>
      </c>
      <c r="F212" s="200" t="s">
        <v>1399</v>
      </c>
      <c r="G212" s="198"/>
      <c r="H212" s="201">
        <v>8.0399999999999991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201</v>
      </c>
      <c r="AU212" s="207" t="s">
        <v>86</v>
      </c>
      <c r="AV212" s="13" t="s">
        <v>86</v>
      </c>
      <c r="AW212" s="13" t="s">
        <v>37</v>
      </c>
      <c r="AX212" s="13" t="s">
        <v>84</v>
      </c>
      <c r="AY212" s="207" t="s">
        <v>189</v>
      </c>
    </row>
    <row r="213" spans="1:65" s="2" customFormat="1" ht="16.5" customHeight="1">
      <c r="A213" s="35"/>
      <c r="B213" s="36"/>
      <c r="C213" s="208" t="s">
        <v>374</v>
      </c>
      <c r="D213" s="208" t="s">
        <v>269</v>
      </c>
      <c r="E213" s="209" t="s">
        <v>429</v>
      </c>
      <c r="F213" s="210" t="s">
        <v>430</v>
      </c>
      <c r="G213" s="211" t="s">
        <v>230</v>
      </c>
      <c r="H213" s="212">
        <v>8.1199999999999992</v>
      </c>
      <c r="I213" s="213"/>
      <c r="J213" s="214">
        <f>ROUND(I213*H213,2)</f>
        <v>0</v>
      </c>
      <c r="K213" s="215"/>
      <c r="L213" s="216"/>
      <c r="M213" s="217" t="s">
        <v>19</v>
      </c>
      <c r="N213" s="218" t="s">
        <v>47</v>
      </c>
      <c r="O213" s="65"/>
      <c r="P213" s="186">
        <f>O213*H213</f>
        <v>0</v>
      </c>
      <c r="Q213" s="186">
        <v>0.41699999999999998</v>
      </c>
      <c r="R213" s="186">
        <f>Q213*H213</f>
        <v>3.3860399999999995</v>
      </c>
      <c r="S213" s="186">
        <v>0</v>
      </c>
      <c r="T213" s="18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8" t="s">
        <v>226</v>
      </c>
      <c r="AT213" s="188" t="s">
        <v>269</v>
      </c>
      <c r="AU213" s="188" t="s">
        <v>86</v>
      </c>
      <c r="AY213" s="18" t="s">
        <v>189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8" t="s">
        <v>84</v>
      </c>
      <c r="BK213" s="189">
        <f>ROUND(I213*H213,2)</f>
        <v>0</v>
      </c>
      <c r="BL213" s="18" t="s">
        <v>195</v>
      </c>
      <c r="BM213" s="188" t="s">
        <v>1400</v>
      </c>
    </row>
    <row r="214" spans="1:65" s="2" customFormat="1" ht="10.199999999999999">
      <c r="A214" s="35"/>
      <c r="B214" s="36"/>
      <c r="C214" s="37"/>
      <c r="D214" s="190" t="s">
        <v>197</v>
      </c>
      <c r="E214" s="37"/>
      <c r="F214" s="191" t="s">
        <v>430</v>
      </c>
      <c r="G214" s="37"/>
      <c r="H214" s="37"/>
      <c r="I214" s="192"/>
      <c r="J214" s="37"/>
      <c r="K214" s="37"/>
      <c r="L214" s="40"/>
      <c r="M214" s="193"/>
      <c r="N214" s="194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197</v>
      </c>
      <c r="AU214" s="18" t="s">
        <v>86</v>
      </c>
    </row>
    <row r="215" spans="1:65" s="13" customFormat="1" ht="10.199999999999999">
      <c r="B215" s="197"/>
      <c r="C215" s="198"/>
      <c r="D215" s="190" t="s">
        <v>201</v>
      </c>
      <c r="E215" s="198"/>
      <c r="F215" s="200" t="s">
        <v>1401</v>
      </c>
      <c r="G215" s="198"/>
      <c r="H215" s="201">
        <v>8.1199999999999992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201</v>
      </c>
      <c r="AU215" s="207" t="s">
        <v>86</v>
      </c>
      <c r="AV215" s="13" t="s">
        <v>86</v>
      </c>
      <c r="AW215" s="13" t="s">
        <v>4</v>
      </c>
      <c r="AX215" s="13" t="s">
        <v>84</v>
      </c>
      <c r="AY215" s="207" t="s">
        <v>189</v>
      </c>
    </row>
    <row r="216" spans="1:65" s="12" customFormat="1" ht="22.8" customHeight="1">
      <c r="B216" s="160"/>
      <c r="C216" s="161"/>
      <c r="D216" s="162" t="s">
        <v>75</v>
      </c>
      <c r="E216" s="174" t="s">
        <v>226</v>
      </c>
      <c r="F216" s="174" t="s">
        <v>433</v>
      </c>
      <c r="G216" s="161"/>
      <c r="H216" s="161"/>
      <c r="I216" s="164"/>
      <c r="J216" s="175">
        <f>BK216</f>
        <v>0</v>
      </c>
      <c r="K216" s="161"/>
      <c r="L216" s="166"/>
      <c r="M216" s="167"/>
      <c r="N216" s="168"/>
      <c r="O216" s="168"/>
      <c r="P216" s="169">
        <f>SUM(P217:P471)</f>
        <v>0</v>
      </c>
      <c r="Q216" s="168"/>
      <c r="R216" s="169">
        <f>SUM(R217:R471)</f>
        <v>20.984457999999997</v>
      </c>
      <c r="S216" s="168"/>
      <c r="T216" s="170">
        <f>SUM(T217:T471)</f>
        <v>0</v>
      </c>
      <c r="AR216" s="171" t="s">
        <v>84</v>
      </c>
      <c r="AT216" s="172" t="s">
        <v>75</v>
      </c>
      <c r="AU216" s="172" t="s">
        <v>84</v>
      </c>
      <c r="AY216" s="171" t="s">
        <v>189</v>
      </c>
      <c r="BK216" s="173">
        <f>SUM(BK217:BK471)</f>
        <v>0</v>
      </c>
    </row>
    <row r="217" spans="1:65" s="2" customFormat="1" ht="24.15" customHeight="1">
      <c r="A217" s="35"/>
      <c r="B217" s="36"/>
      <c r="C217" s="176" t="s">
        <v>380</v>
      </c>
      <c r="D217" s="176" t="s">
        <v>191</v>
      </c>
      <c r="E217" s="177" t="s">
        <v>440</v>
      </c>
      <c r="F217" s="178" t="s">
        <v>441</v>
      </c>
      <c r="G217" s="179" t="s">
        <v>194</v>
      </c>
      <c r="H217" s="180">
        <v>6</v>
      </c>
      <c r="I217" s="181"/>
      <c r="J217" s="182">
        <f>ROUND(I217*H217,2)</f>
        <v>0</v>
      </c>
      <c r="K217" s="183"/>
      <c r="L217" s="40"/>
      <c r="M217" s="184" t="s">
        <v>19</v>
      </c>
      <c r="N217" s="185" t="s">
        <v>47</v>
      </c>
      <c r="O217" s="65"/>
      <c r="P217" s="186">
        <f>O217*H217</f>
        <v>0</v>
      </c>
      <c r="Q217" s="186">
        <v>1.67E-3</v>
      </c>
      <c r="R217" s="186">
        <f>Q217*H217</f>
        <v>1.0020000000000001E-2</v>
      </c>
      <c r="S217" s="186">
        <v>0</v>
      </c>
      <c r="T217" s="18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8" t="s">
        <v>195</v>
      </c>
      <c r="AT217" s="188" t="s">
        <v>191</v>
      </c>
      <c r="AU217" s="188" t="s">
        <v>86</v>
      </c>
      <c r="AY217" s="18" t="s">
        <v>189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8" t="s">
        <v>84</v>
      </c>
      <c r="BK217" s="189">
        <f>ROUND(I217*H217,2)</f>
        <v>0</v>
      </c>
      <c r="BL217" s="18" t="s">
        <v>195</v>
      </c>
      <c r="BM217" s="188" t="s">
        <v>1402</v>
      </c>
    </row>
    <row r="218" spans="1:65" s="2" customFormat="1" ht="28.8">
      <c r="A218" s="35"/>
      <c r="B218" s="36"/>
      <c r="C218" s="37"/>
      <c r="D218" s="190" t="s">
        <v>197</v>
      </c>
      <c r="E218" s="37"/>
      <c r="F218" s="191" t="s">
        <v>443</v>
      </c>
      <c r="G218" s="37"/>
      <c r="H218" s="37"/>
      <c r="I218" s="192"/>
      <c r="J218" s="37"/>
      <c r="K218" s="37"/>
      <c r="L218" s="40"/>
      <c r="M218" s="193"/>
      <c r="N218" s="194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197</v>
      </c>
      <c r="AU218" s="18" t="s">
        <v>86</v>
      </c>
    </row>
    <row r="219" spans="1:65" s="2" customFormat="1" ht="10.199999999999999">
      <c r="A219" s="35"/>
      <c r="B219" s="36"/>
      <c r="C219" s="37"/>
      <c r="D219" s="195" t="s">
        <v>199</v>
      </c>
      <c r="E219" s="37"/>
      <c r="F219" s="196" t="s">
        <v>444</v>
      </c>
      <c r="G219" s="37"/>
      <c r="H219" s="37"/>
      <c r="I219" s="192"/>
      <c r="J219" s="37"/>
      <c r="K219" s="37"/>
      <c r="L219" s="40"/>
      <c r="M219" s="193"/>
      <c r="N219" s="194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199</v>
      </c>
      <c r="AU219" s="18" t="s">
        <v>86</v>
      </c>
    </row>
    <row r="220" spans="1:65" s="13" customFormat="1" ht="10.199999999999999">
      <c r="B220" s="197"/>
      <c r="C220" s="198"/>
      <c r="D220" s="190" t="s">
        <v>201</v>
      </c>
      <c r="E220" s="199" t="s">
        <v>19</v>
      </c>
      <c r="F220" s="200" t="s">
        <v>227</v>
      </c>
      <c r="G220" s="198"/>
      <c r="H220" s="201">
        <v>6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201</v>
      </c>
      <c r="AU220" s="207" t="s">
        <v>86</v>
      </c>
      <c r="AV220" s="13" t="s">
        <v>86</v>
      </c>
      <c r="AW220" s="13" t="s">
        <v>37</v>
      </c>
      <c r="AX220" s="13" t="s">
        <v>84</v>
      </c>
      <c r="AY220" s="207" t="s">
        <v>189</v>
      </c>
    </row>
    <row r="221" spans="1:65" s="2" customFormat="1" ht="21.75" customHeight="1">
      <c r="A221" s="35"/>
      <c r="B221" s="36"/>
      <c r="C221" s="208" t="s">
        <v>386</v>
      </c>
      <c r="D221" s="208" t="s">
        <v>269</v>
      </c>
      <c r="E221" s="209" t="s">
        <v>446</v>
      </c>
      <c r="F221" s="210" t="s">
        <v>447</v>
      </c>
      <c r="G221" s="211" t="s">
        <v>194</v>
      </c>
      <c r="H221" s="212">
        <v>6</v>
      </c>
      <c r="I221" s="213"/>
      <c r="J221" s="214">
        <f>ROUND(I221*H221,2)</f>
        <v>0</v>
      </c>
      <c r="K221" s="215"/>
      <c r="L221" s="216"/>
      <c r="M221" s="217" t="s">
        <v>19</v>
      </c>
      <c r="N221" s="218" t="s">
        <v>47</v>
      </c>
      <c r="O221" s="65"/>
      <c r="P221" s="186">
        <f>O221*H221</f>
        <v>0</v>
      </c>
      <c r="Q221" s="186">
        <v>1.2999999999999999E-2</v>
      </c>
      <c r="R221" s="186">
        <f>Q221*H221</f>
        <v>7.8E-2</v>
      </c>
      <c r="S221" s="186">
        <v>0</v>
      </c>
      <c r="T221" s="18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8" t="s">
        <v>226</v>
      </c>
      <c r="AT221" s="188" t="s">
        <v>269</v>
      </c>
      <c r="AU221" s="188" t="s">
        <v>86</v>
      </c>
      <c r="AY221" s="18" t="s">
        <v>189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8" t="s">
        <v>84</v>
      </c>
      <c r="BK221" s="189">
        <f>ROUND(I221*H221,2)</f>
        <v>0</v>
      </c>
      <c r="BL221" s="18" t="s">
        <v>195</v>
      </c>
      <c r="BM221" s="188" t="s">
        <v>1403</v>
      </c>
    </row>
    <row r="222" spans="1:65" s="2" customFormat="1" ht="10.199999999999999">
      <c r="A222" s="35"/>
      <c r="B222" s="36"/>
      <c r="C222" s="37"/>
      <c r="D222" s="190" t="s">
        <v>197</v>
      </c>
      <c r="E222" s="37"/>
      <c r="F222" s="191" t="s">
        <v>447</v>
      </c>
      <c r="G222" s="37"/>
      <c r="H222" s="37"/>
      <c r="I222" s="192"/>
      <c r="J222" s="37"/>
      <c r="K222" s="37"/>
      <c r="L222" s="40"/>
      <c r="M222" s="193"/>
      <c r="N222" s="194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197</v>
      </c>
      <c r="AU222" s="18" t="s">
        <v>86</v>
      </c>
    </row>
    <row r="223" spans="1:65" s="2" customFormat="1" ht="24.15" customHeight="1">
      <c r="A223" s="35"/>
      <c r="B223" s="36"/>
      <c r="C223" s="176" t="s">
        <v>393</v>
      </c>
      <c r="D223" s="176" t="s">
        <v>191</v>
      </c>
      <c r="E223" s="177" t="s">
        <v>460</v>
      </c>
      <c r="F223" s="178" t="s">
        <v>461</v>
      </c>
      <c r="G223" s="179" t="s">
        <v>194</v>
      </c>
      <c r="H223" s="180">
        <v>1</v>
      </c>
      <c r="I223" s="181"/>
      <c r="J223" s="182">
        <f>ROUND(I223*H223,2)</f>
        <v>0</v>
      </c>
      <c r="K223" s="183"/>
      <c r="L223" s="40"/>
      <c r="M223" s="184" t="s">
        <v>19</v>
      </c>
      <c r="N223" s="185" t="s">
        <v>47</v>
      </c>
      <c r="O223" s="65"/>
      <c r="P223" s="186">
        <f>O223*H223</f>
        <v>0</v>
      </c>
      <c r="Q223" s="186">
        <v>1.67E-3</v>
      </c>
      <c r="R223" s="186">
        <f>Q223*H223</f>
        <v>1.67E-3</v>
      </c>
      <c r="S223" s="186">
        <v>0</v>
      </c>
      <c r="T223" s="18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8" t="s">
        <v>195</v>
      </c>
      <c r="AT223" s="188" t="s">
        <v>191</v>
      </c>
      <c r="AU223" s="188" t="s">
        <v>86</v>
      </c>
      <c r="AY223" s="18" t="s">
        <v>189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8" t="s">
        <v>84</v>
      </c>
      <c r="BK223" s="189">
        <f>ROUND(I223*H223,2)</f>
        <v>0</v>
      </c>
      <c r="BL223" s="18" t="s">
        <v>195</v>
      </c>
      <c r="BM223" s="188" t="s">
        <v>1404</v>
      </c>
    </row>
    <row r="224" spans="1:65" s="2" customFormat="1" ht="28.8">
      <c r="A224" s="35"/>
      <c r="B224" s="36"/>
      <c r="C224" s="37"/>
      <c r="D224" s="190" t="s">
        <v>197</v>
      </c>
      <c r="E224" s="37"/>
      <c r="F224" s="191" t="s">
        <v>463</v>
      </c>
      <c r="G224" s="37"/>
      <c r="H224" s="37"/>
      <c r="I224" s="192"/>
      <c r="J224" s="37"/>
      <c r="K224" s="37"/>
      <c r="L224" s="40"/>
      <c r="M224" s="193"/>
      <c r="N224" s="194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197</v>
      </c>
      <c r="AU224" s="18" t="s">
        <v>86</v>
      </c>
    </row>
    <row r="225" spans="1:65" s="2" customFormat="1" ht="10.199999999999999">
      <c r="A225" s="35"/>
      <c r="B225" s="36"/>
      <c r="C225" s="37"/>
      <c r="D225" s="195" t="s">
        <v>199</v>
      </c>
      <c r="E225" s="37"/>
      <c r="F225" s="196" t="s">
        <v>464</v>
      </c>
      <c r="G225" s="37"/>
      <c r="H225" s="37"/>
      <c r="I225" s="192"/>
      <c r="J225" s="37"/>
      <c r="K225" s="37"/>
      <c r="L225" s="40"/>
      <c r="M225" s="193"/>
      <c r="N225" s="194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199</v>
      </c>
      <c r="AU225" s="18" t="s">
        <v>86</v>
      </c>
    </row>
    <row r="226" spans="1:65" s="13" customFormat="1" ht="10.199999999999999">
      <c r="B226" s="197"/>
      <c r="C226" s="198"/>
      <c r="D226" s="190" t="s">
        <v>201</v>
      </c>
      <c r="E226" s="199" t="s">
        <v>19</v>
      </c>
      <c r="F226" s="200" t="s">
        <v>84</v>
      </c>
      <c r="G226" s="198"/>
      <c r="H226" s="201">
        <v>1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201</v>
      </c>
      <c r="AU226" s="207" t="s">
        <v>86</v>
      </c>
      <c r="AV226" s="13" t="s">
        <v>86</v>
      </c>
      <c r="AW226" s="13" t="s">
        <v>37</v>
      </c>
      <c r="AX226" s="13" t="s">
        <v>84</v>
      </c>
      <c r="AY226" s="207" t="s">
        <v>189</v>
      </c>
    </row>
    <row r="227" spans="1:65" s="2" customFormat="1" ht="24.15" customHeight="1">
      <c r="A227" s="35"/>
      <c r="B227" s="36"/>
      <c r="C227" s="208" t="s">
        <v>400</v>
      </c>
      <c r="D227" s="208" t="s">
        <v>269</v>
      </c>
      <c r="E227" s="209" t="s">
        <v>1405</v>
      </c>
      <c r="F227" s="210" t="s">
        <v>1406</v>
      </c>
      <c r="G227" s="211" t="s">
        <v>194</v>
      </c>
      <c r="H227" s="212">
        <v>1</v>
      </c>
      <c r="I227" s="213"/>
      <c r="J227" s="214">
        <f>ROUND(I227*H227,2)</f>
        <v>0</v>
      </c>
      <c r="K227" s="215"/>
      <c r="L227" s="216"/>
      <c r="M227" s="217" t="s">
        <v>19</v>
      </c>
      <c r="N227" s="218" t="s">
        <v>47</v>
      </c>
      <c r="O227" s="65"/>
      <c r="P227" s="186">
        <f>O227*H227</f>
        <v>0</v>
      </c>
      <c r="Q227" s="186">
        <v>1.6799999999999999E-2</v>
      </c>
      <c r="R227" s="186">
        <f>Q227*H227</f>
        <v>1.6799999999999999E-2</v>
      </c>
      <c r="S227" s="186">
        <v>0</v>
      </c>
      <c r="T227" s="18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8" t="s">
        <v>226</v>
      </c>
      <c r="AT227" s="188" t="s">
        <v>269</v>
      </c>
      <c r="AU227" s="188" t="s">
        <v>86</v>
      </c>
      <c r="AY227" s="18" t="s">
        <v>189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8" t="s">
        <v>84</v>
      </c>
      <c r="BK227" s="189">
        <f>ROUND(I227*H227,2)</f>
        <v>0</v>
      </c>
      <c r="BL227" s="18" t="s">
        <v>195</v>
      </c>
      <c r="BM227" s="188" t="s">
        <v>1407</v>
      </c>
    </row>
    <row r="228" spans="1:65" s="2" customFormat="1" ht="19.2">
      <c r="A228" s="35"/>
      <c r="B228" s="36"/>
      <c r="C228" s="37"/>
      <c r="D228" s="190" t="s">
        <v>197</v>
      </c>
      <c r="E228" s="37"/>
      <c r="F228" s="191" t="s">
        <v>1406</v>
      </c>
      <c r="G228" s="37"/>
      <c r="H228" s="37"/>
      <c r="I228" s="192"/>
      <c r="J228" s="37"/>
      <c r="K228" s="37"/>
      <c r="L228" s="40"/>
      <c r="M228" s="193"/>
      <c r="N228" s="194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197</v>
      </c>
      <c r="AU228" s="18" t="s">
        <v>86</v>
      </c>
    </row>
    <row r="229" spans="1:65" s="2" customFormat="1" ht="24.15" customHeight="1">
      <c r="A229" s="35"/>
      <c r="B229" s="36"/>
      <c r="C229" s="176" t="s">
        <v>407</v>
      </c>
      <c r="D229" s="176" t="s">
        <v>191</v>
      </c>
      <c r="E229" s="177" t="s">
        <v>1408</v>
      </c>
      <c r="F229" s="178" t="s">
        <v>1409</v>
      </c>
      <c r="G229" s="179" t="s">
        <v>194</v>
      </c>
      <c r="H229" s="180">
        <v>1</v>
      </c>
      <c r="I229" s="181"/>
      <c r="J229" s="182">
        <f>ROUND(I229*H229,2)</f>
        <v>0</v>
      </c>
      <c r="K229" s="183"/>
      <c r="L229" s="40"/>
      <c r="M229" s="184" t="s">
        <v>19</v>
      </c>
      <c r="N229" s="185" t="s">
        <v>47</v>
      </c>
      <c r="O229" s="65"/>
      <c r="P229" s="186">
        <f>O229*H229</f>
        <v>0</v>
      </c>
      <c r="Q229" s="186">
        <v>1E-4</v>
      </c>
      <c r="R229" s="186">
        <f>Q229*H229</f>
        <v>1E-4</v>
      </c>
      <c r="S229" s="186">
        <v>0</v>
      </c>
      <c r="T229" s="18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8" t="s">
        <v>195</v>
      </c>
      <c r="AT229" s="188" t="s">
        <v>191</v>
      </c>
      <c r="AU229" s="188" t="s">
        <v>86</v>
      </c>
      <c r="AY229" s="18" t="s">
        <v>189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8" t="s">
        <v>84</v>
      </c>
      <c r="BK229" s="189">
        <f>ROUND(I229*H229,2)</f>
        <v>0</v>
      </c>
      <c r="BL229" s="18" t="s">
        <v>195</v>
      </c>
      <c r="BM229" s="188" t="s">
        <v>1410</v>
      </c>
    </row>
    <row r="230" spans="1:65" s="2" customFormat="1" ht="38.4">
      <c r="A230" s="35"/>
      <c r="B230" s="36"/>
      <c r="C230" s="37"/>
      <c r="D230" s="190" t="s">
        <v>197</v>
      </c>
      <c r="E230" s="37"/>
      <c r="F230" s="191" t="s">
        <v>1411</v>
      </c>
      <c r="G230" s="37"/>
      <c r="H230" s="37"/>
      <c r="I230" s="192"/>
      <c r="J230" s="37"/>
      <c r="K230" s="37"/>
      <c r="L230" s="40"/>
      <c r="M230" s="193"/>
      <c r="N230" s="194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197</v>
      </c>
      <c r="AU230" s="18" t="s">
        <v>86</v>
      </c>
    </row>
    <row r="231" spans="1:65" s="2" customFormat="1" ht="10.199999999999999">
      <c r="A231" s="35"/>
      <c r="B231" s="36"/>
      <c r="C231" s="37"/>
      <c r="D231" s="195" t="s">
        <v>199</v>
      </c>
      <c r="E231" s="37"/>
      <c r="F231" s="196" t="s">
        <v>1412</v>
      </c>
      <c r="G231" s="37"/>
      <c r="H231" s="37"/>
      <c r="I231" s="192"/>
      <c r="J231" s="37"/>
      <c r="K231" s="37"/>
      <c r="L231" s="40"/>
      <c r="M231" s="193"/>
      <c r="N231" s="194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199</v>
      </c>
      <c r="AU231" s="18" t="s">
        <v>86</v>
      </c>
    </row>
    <row r="232" spans="1:65" s="13" customFormat="1" ht="10.199999999999999">
      <c r="B232" s="197"/>
      <c r="C232" s="198"/>
      <c r="D232" s="190" t="s">
        <v>201</v>
      </c>
      <c r="E232" s="199" t="s">
        <v>19</v>
      </c>
      <c r="F232" s="200" t="s">
        <v>84</v>
      </c>
      <c r="G232" s="198"/>
      <c r="H232" s="201">
        <v>1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201</v>
      </c>
      <c r="AU232" s="207" t="s">
        <v>86</v>
      </c>
      <c r="AV232" s="13" t="s">
        <v>86</v>
      </c>
      <c r="AW232" s="13" t="s">
        <v>37</v>
      </c>
      <c r="AX232" s="13" t="s">
        <v>84</v>
      </c>
      <c r="AY232" s="207" t="s">
        <v>189</v>
      </c>
    </row>
    <row r="233" spans="1:65" s="2" customFormat="1" ht="24.15" customHeight="1">
      <c r="A233" s="35"/>
      <c r="B233" s="36"/>
      <c r="C233" s="208" t="s">
        <v>414</v>
      </c>
      <c r="D233" s="208" t="s">
        <v>269</v>
      </c>
      <c r="E233" s="209" t="s">
        <v>1413</v>
      </c>
      <c r="F233" s="210" t="s">
        <v>1414</v>
      </c>
      <c r="G233" s="211" t="s">
        <v>194</v>
      </c>
      <c r="H233" s="212">
        <v>1</v>
      </c>
      <c r="I233" s="213"/>
      <c r="J233" s="214">
        <f>ROUND(I233*H233,2)</f>
        <v>0</v>
      </c>
      <c r="K233" s="215"/>
      <c r="L233" s="216"/>
      <c r="M233" s="217" t="s">
        <v>19</v>
      </c>
      <c r="N233" s="218" t="s">
        <v>47</v>
      </c>
      <c r="O233" s="65"/>
      <c r="P233" s="186">
        <f>O233*H233</f>
        <v>0</v>
      </c>
      <c r="Q233" s="186">
        <v>1.0999999999999999E-2</v>
      </c>
      <c r="R233" s="186">
        <f>Q233*H233</f>
        <v>1.0999999999999999E-2</v>
      </c>
      <c r="S233" s="186">
        <v>0</v>
      </c>
      <c r="T233" s="18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8" t="s">
        <v>226</v>
      </c>
      <c r="AT233" s="188" t="s">
        <v>269</v>
      </c>
      <c r="AU233" s="188" t="s">
        <v>86</v>
      </c>
      <c r="AY233" s="18" t="s">
        <v>189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18" t="s">
        <v>84</v>
      </c>
      <c r="BK233" s="189">
        <f>ROUND(I233*H233,2)</f>
        <v>0</v>
      </c>
      <c r="BL233" s="18" t="s">
        <v>195</v>
      </c>
      <c r="BM233" s="188" t="s">
        <v>1415</v>
      </c>
    </row>
    <row r="234" spans="1:65" s="2" customFormat="1" ht="19.2">
      <c r="A234" s="35"/>
      <c r="B234" s="36"/>
      <c r="C234" s="37"/>
      <c r="D234" s="190" t="s">
        <v>197</v>
      </c>
      <c r="E234" s="37"/>
      <c r="F234" s="191" t="s">
        <v>1414</v>
      </c>
      <c r="G234" s="37"/>
      <c r="H234" s="37"/>
      <c r="I234" s="192"/>
      <c r="J234" s="37"/>
      <c r="K234" s="37"/>
      <c r="L234" s="40"/>
      <c r="M234" s="193"/>
      <c r="N234" s="194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197</v>
      </c>
      <c r="AU234" s="18" t="s">
        <v>86</v>
      </c>
    </row>
    <row r="235" spans="1:65" s="2" customFormat="1" ht="24.15" customHeight="1">
      <c r="A235" s="35"/>
      <c r="B235" s="36"/>
      <c r="C235" s="176" t="s">
        <v>422</v>
      </c>
      <c r="D235" s="176" t="s">
        <v>191</v>
      </c>
      <c r="E235" s="177" t="s">
        <v>1416</v>
      </c>
      <c r="F235" s="178" t="s">
        <v>1417</v>
      </c>
      <c r="G235" s="179" t="s">
        <v>194</v>
      </c>
      <c r="H235" s="180">
        <v>1</v>
      </c>
      <c r="I235" s="181"/>
      <c r="J235" s="182">
        <f>ROUND(I235*H235,2)</f>
        <v>0</v>
      </c>
      <c r="K235" s="183"/>
      <c r="L235" s="40"/>
      <c r="M235" s="184" t="s">
        <v>19</v>
      </c>
      <c r="N235" s="185" t="s">
        <v>47</v>
      </c>
      <c r="O235" s="65"/>
      <c r="P235" s="186">
        <f>O235*H235</f>
        <v>0</v>
      </c>
      <c r="Q235" s="186">
        <v>2.82E-3</v>
      </c>
      <c r="R235" s="186">
        <f>Q235*H235</f>
        <v>2.82E-3</v>
      </c>
      <c r="S235" s="186">
        <v>0</v>
      </c>
      <c r="T235" s="18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8" t="s">
        <v>195</v>
      </c>
      <c r="AT235" s="188" t="s">
        <v>191</v>
      </c>
      <c r="AU235" s="188" t="s">
        <v>86</v>
      </c>
      <c r="AY235" s="18" t="s">
        <v>189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8" t="s">
        <v>84</v>
      </c>
      <c r="BK235" s="189">
        <f>ROUND(I235*H235,2)</f>
        <v>0</v>
      </c>
      <c r="BL235" s="18" t="s">
        <v>195</v>
      </c>
      <c r="BM235" s="188" t="s">
        <v>1418</v>
      </c>
    </row>
    <row r="236" spans="1:65" s="2" customFormat="1" ht="28.8">
      <c r="A236" s="35"/>
      <c r="B236" s="36"/>
      <c r="C236" s="37"/>
      <c r="D236" s="190" t="s">
        <v>197</v>
      </c>
      <c r="E236" s="37"/>
      <c r="F236" s="191" t="s">
        <v>1419</v>
      </c>
      <c r="G236" s="37"/>
      <c r="H236" s="37"/>
      <c r="I236" s="192"/>
      <c r="J236" s="37"/>
      <c r="K236" s="37"/>
      <c r="L236" s="40"/>
      <c r="M236" s="193"/>
      <c r="N236" s="194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197</v>
      </c>
      <c r="AU236" s="18" t="s">
        <v>86</v>
      </c>
    </row>
    <row r="237" spans="1:65" s="2" customFormat="1" ht="10.199999999999999">
      <c r="A237" s="35"/>
      <c r="B237" s="36"/>
      <c r="C237" s="37"/>
      <c r="D237" s="195" t="s">
        <v>199</v>
      </c>
      <c r="E237" s="37"/>
      <c r="F237" s="196" t="s">
        <v>1420</v>
      </c>
      <c r="G237" s="37"/>
      <c r="H237" s="37"/>
      <c r="I237" s="192"/>
      <c r="J237" s="37"/>
      <c r="K237" s="37"/>
      <c r="L237" s="40"/>
      <c r="M237" s="193"/>
      <c r="N237" s="194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199</v>
      </c>
      <c r="AU237" s="18" t="s">
        <v>86</v>
      </c>
    </row>
    <row r="238" spans="1:65" s="13" customFormat="1" ht="10.199999999999999">
      <c r="B238" s="197"/>
      <c r="C238" s="198"/>
      <c r="D238" s="190" t="s">
        <v>201</v>
      </c>
      <c r="E238" s="199" t="s">
        <v>19</v>
      </c>
      <c r="F238" s="200" t="s">
        <v>84</v>
      </c>
      <c r="G238" s="198"/>
      <c r="H238" s="201">
        <v>1</v>
      </c>
      <c r="I238" s="202"/>
      <c r="J238" s="198"/>
      <c r="K238" s="198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201</v>
      </c>
      <c r="AU238" s="207" t="s">
        <v>86</v>
      </c>
      <c r="AV238" s="13" t="s">
        <v>86</v>
      </c>
      <c r="AW238" s="13" t="s">
        <v>37</v>
      </c>
      <c r="AX238" s="13" t="s">
        <v>84</v>
      </c>
      <c r="AY238" s="207" t="s">
        <v>189</v>
      </c>
    </row>
    <row r="239" spans="1:65" s="2" customFormat="1" ht="21.75" customHeight="1">
      <c r="A239" s="35"/>
      <c r="B239" s="36"/>
      <c r="C239" s="208" t="s">
        <v>428</v>
      </c>
      <c r="D239" s="208" t="s">
        <v>269</v>
      </c>
      <c r="E239" s="209" t="s">
        <v>1421</v>
      </c>
      <c r="F239" s="210" t="s">
        <v>1422</v>
      </c>
      <c r="G239" s="211" t="s">
        <v>194</v>
      </c>
      <c r="H239" s="212">
        <v>1</v>
      </c>
      <c r="I239" s="213"/>
      <c r="J239" s="214">
        <f>ROUND(I239*H239,2)</f>
        <v>0</v>
      </c>
      <c r="K239" s="215"/>
      <c r="L239" s="216"/>
      <c r="M239" s="217" t="s">
        <v>19</v>
      </c>
      <c r="N239" s="218" t="s">
        <v>47</v>
      </c>
      <c r="O239" s="65"/>
      <c r="P239" s="186">
        <f>O239*H239</f>
        <v>0</v>
      </c>
      <c r="Q239" s="186">
        <v>3.7100000000000001E-2</v>
      </c>
      <c r="R239" s="186">
        <f>Q239*H239</f>
        <v>3.7100000000000001E-2</v>
      </c>
      <c r="S239" s="186">
        <v>0</v>
      </c>
      <c r="T239" s="18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8" t="s">
        <v>226</v>
      </c>
      <c r="AT239" s="188" t="s">
        <v>269</v>
      </c>
      <c r="AU239" s="188" t="s">
        <v>86</v>
      </c>
      <c r="AY239" s="18" t="s">
        <v>189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18" t="s">
        <v>84</v>
      </c>
      <c r="BK239" s="189">
        <f>ROUND(I239*H239,2)</f>
        <v>0</v>
      </c>
      <c r="BL239" s="18" t="s">
        <v>195</v>
      </c>
      <c r="BM239" s="188" t="s">
        <v>1423</v>
      </c>
    </row>
    <row r="240" spans="1:65" s="2" customFormat="1" ht="10.199999999999999">
      <c r="A240" s="35"/>
      <c r="B240" s="36"/>
      <c r="C240" s="37"/>
      <c r="D240" s="190" t="s">
        <v>197</v>
      </c>
      <c r="E240" s="37"/>
      <c r="F240" s="191" t="s">
        <v>1422</v>
      </c>
      <c r="G240" s="37"/>
      <c r="H240" s="37"/>
      <c r="I240" s="192"/>
      <c r="J240" s="37"/>
      <c r="K240" s="37"/>
      <c r="L240" s="40"/>
      <c r="M240" s="193"/>
      <c r="N240" s="194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197</v>
      </c>
      <c r="AU240" s="18" t="s">
        <v>86</v>
      </c>
    </row>
    <row r="241" spans="1:65" s="2" customFormat="1" ht="24.15" customHeight="1">
      <c r="A241" s="35"/>
      <c r="B241" s="36"/>
      <c r="C241" s="176" t="s">
        <v>434</v>
      </c>
      <c r="D241" s="176" t="s">
        <v>191</v>
      </c>
      <c r="E241" s="177" t="s">
        <v>1424</v>
      </c>
      <c r="F241" s="178" t="s">
        <v>1425</v>
      </c>
      <c r="G241" s="179" t="s">
        <v>210</v>
      </c>
      <c r="H241" s="180">
        <v>442.2</v>
      </c>
      <c r="I241" s="181"/>
      <c r="J241" s="182">
        <f>ROUND(I241*H241,2)</f>
        <v>0</v>
      </c>
      <c r="K241" s="183"/>
      <c r="L241" s="40"/>
      <c r="M241" s="184" t="s">
        <v>19</v>
      </c>
      <c r="N241" s="185" t="s">
        <v>47</v>
      </c>
      <c r="O241" s="65"/>
      <c r="P241" s="186">
        <f>O241*H241</f>
        <v>0</v>
      </c>
      <c r="Q241" s="186">
        <v>0</v>
      </c>
      <c r="R241" s="186">
        <f>Q241*H241</f>
        <v>0</v>
      </c>
      <c r="S241" s="186">
        <v>0</v>
      </c>
      <c r="T241" s="18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8" t="s">
        <v>195</v>
      </c>
      <c r="AT241" s="188" t="s">
        <v>191</v>
      </c>
      <c r="AU241" s="188" t="s">
        <v>86</v>
      </c>
      <c r="AY241" s="18" t="s">
        <v>189</v>
      </c>
      <c r="BE241" s="189">
        <f>IF(N241="základní",J241,0)</f>
        <v>0</v>
      </c>
      <c r="BF241" s="189">
        <f>IF(N241="snížená",J241,0)</f>
        <v>0</v>
      </c>
      <c r="BG241" s="189">
        <f>IF(N241="zákl. přenesená",J241,0)</f>
        <v>0</v>
      </c>
      <c r="BH241" s="189">
        <f>IF(N241="sníž. přenesená",J241,0)</f>
        <v>0</v>
      </c>
      <c r="BI241" s="189">
        <f>IF(N241="nulová",J241,0)</f>
        <v>0</v>
      </c>
      <c r="BJ241" s="18" t="s">
        <v>84</v>
      </c>
      <c r="BK241" s="189">
        <f>ROUND(I241*H241,2)</f>
        <v>0</v>
      </c>
      <c r="BL241" s="18" t="s">
        <v>195</v>
      </c>
      <c r="BM241" s="188" t="s">
        <v>1426</v>
      </c>
    </row>
    <row r="242" spans="1:65" s="2" customFormat="1" ht="28.8">
      <c r="A242" s="35"/>
      <c r="B242" s="36"/>
      <c r="C242" s="37"/>
      <c r="D242" s="190" t="s">
        <v>197</v>
      </c>
      <c r="E242" s="37"/>
      <c r="F242" s="191" t="s">
        <v>1427</v>
      </c>
      <c r="G242" s="37"/>
      <c r="H242" s="37"/>
      <c r="I242" s="192"/>
      <c r="J242" s="37"/>
      <c r="K242" s="37"/>
      <c r="L242" s="40"/>
      <c r="M242" s="193"/>
      <c r="N242" s="194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197</v>
      </c>
      <c r="AU242" s="18" t="s">
        <v>86</v>
      </c>
    </row>
    <row r="243" spans="1:65" s="13" customFormat="1" ht="10.199999999999999">
      <c r="B243" s="197"/>
      <c r="C243" s="198"/>
      <c r="D243" s="190" t="s">
        <v>201</v>
      </c>
      <c r="E243" s="199" t="s">
        <v>1327</v>
      </c>
      <c r="F243" s="200" t="s">
        <v>1329</v>
      </c>
      <c r="G243" s="198"/>
      <c r="H243" s="201">
        <v>442.2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201</v>
      </c>
      <c r="AU243" s="207" t="s">
        <v>86</v>
      </c>
      <c r="AV243" s="13" t="s">
        <v>86</v>
      </c>
      <c r="AW243" s="13" t="s">
        <v>37</v>
      </c>
      <c r="AX243" s="13" t="s">
        <v>84</v>
      </c>
      <c r="AY243" s="207" t="s">
        <v>189</v>
      </c>
    </row>
    <row r="244" spans="1:65" s="2" customFormat="1" ht="21.75" customHeight="1">
      <c r="A244" s="35"/>
      <c r="B244" s="36"/>
      <c r="C244" s="208" t="s">
        <v>439</v>
      </c>
      <c r="D244" s="208" t="s">
        <v>269</v>
      </c>
      <c r="E244" s="209" t="s">
        <v>1428</v>
      </c>
      <c r="F244" s="210" t="s">
        <v>1429</v>
      </c>
      <c r="G244" s="211" t="s">
        <v>210</v>
      </c>
      <c r="H244" s="212">
        <v>442.2</v>
      </c>
      <c r="I244" s="213"/>
      <c r="J244" s="214">
        <f>ROUND(I244*H244,2)</f>
        <v>0</v>
      </c>
      <c r="K244" s="215"/>
      <c r="L244" s="216"/>
      <c r="M244" s="217" t="s">
        <v>19</v>
      </c>
      <c r="N244" s="218" t="s">
        <v>47</v>
      </c>
      <c r="O244" s="65"/>
      <c r="P244" s="186">
        <f>O244*H244</f>
        <v>0</v>
      </c>
      <c r="Q244" s="186">
        <v>2.14E-3</v>
      </c>
      <c r="R244" s="186">
        <f>Q244*H244</f>
        <v>0.94630799999999993</v>
      </c>
      <c r="S244" s="186">
        <v>0</v>
      </c>
      <c r="T244" s="18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8" t="s">
        <v>226</v>
      </c>
      <c r="AT244" s="188" t="s">
        <v>269</v>
      </c>
      <c r="AU244" s="188" t="s">
        <v>86</v>
      </c>
      <c r="AY244" s="18" t="s">
        <v>189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8" t="s">
        <v>84</v>
      </c>
      <c r="BK244" s="189">
        <f>ROUND(I244*H244,2)</f>
        <v>0</v>
      </c>
      <c r="BL244" s="18" t="s">
        <v>195</v>
      </c>
      <c r="BM244" s="188" t="s">
        <v>1430</v>
      </c>
    </row>
    <row r="245" spans="1:65" s="2" customFormat="1" ht="10.199999999999999">
      <c r="A245" s="35"/>
      <c r="B245" s="36"/>
      <c r="C245" s="37"/>
      <c r="D245" s="190" t="s">
        <v>197</v>
      </c>
      <c r="E245" s="37"/>
      <c r="F245" s="191" t="s">
        <v>1429</v>
      </c>
      <c r="G245" s="37"/>
      <c r="H245" s="37"/>
      <c r="I245" s="192"/>
      <c r="J245" s="37"/>
      <c r="K245" s="37"/>
      <c r="L245" s="40"/>
      <c r="M245" s="193"/>
      <c r="N245" s="194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197</v>
      </c>
      <c r="AU245" s="18" t="s">
        <v>86</v>
      </c>
    </row>
    <row r="246" spans="1:65" s="13" customFormat="1" ht="10.199999999999999">
      <c r="B246" s="197"/>
      <c r="C246" s="198"/>
      <c r="D246" s="190" t="s">
        <v>201</v>
      </c>
      <c r="E246" s="199" t="s">
        <v>19</v>
      </c>
      <c r="F246" s="200" t="s">
        <v>1327</v>
      </c>
      <c r="G246" s="198"/>
      <c r="H246" s="201">
        <v>442.2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201</v>
      </c>
      <c r="AU246" s="207" t="s">
        <v>86</v>
      </c>
      <c r="AV246" s="13" t="s">
        <v>86</v>
      </c>
      <c r="AW246" s="13" t="s">
        <v>37</v>
      </c>
      <c r="AX246" s="13" t="s">
        <v>84</v>
      </c>
      <c r="AY246" s="207" t="s">
        <v>189</v>
      </c>
    </row>
    <row r="247" spans="1:65" s="2" customFormat="1" ht="24.15" customHeight="1">
      <c r="A247" s="35"/>
      <c r="B247" s="36"/>
      <c r="C247" s="176" t="s">
        <v>445</v>
      </c>
      <c r="D247" s="176" t="s">
        <v>191</v>
      </c>
      <c r="E247" s="177" t="s">
        <v>470</v>
      </c>
      <c r="F247" s="178" t="s">
        <v>471</v>
      </c>
      <c r="G247" s="179" t="s">
        <v>210</v>
      </c>
      <c r="H247" s="180">
        <v>371.2</v>
      </c>
      <c r="I247" s="181"/>
      <c r="J247" s="182">
        <f>ROUND(I247*H247,2)</f>
        <v>0</v>
      </c>
      <c r="K247" s="183"/>
      <c r="L247" s="40"/>
      <c r="M247" s="184" t="s">
        <v>19</v>
      </c>
      <c r="N247" s="185" t="s">
        <v>47</v>
      </c>
      <c r="O247" s="65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8" t="s">
        <v>195</v>
      </c>
      <c r="AT247" s="188" t="s">
        <v>191</v>
      </c>
      <c r="AU247" s="188" t="s">
        <v>86</v>
      </c>
      <c r="AY247" s="18" t="s">
        <v>189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8" t="s">
        <v>84</v>
      </c>
      <c r="BK247" s="189">
        <f>ROUND(I247*H247,2)</f>
        <v>0</v>
      </c>
      <c r="BL247" s="18" t="s">
        <v>195</v>
      </c>
      <c r="BM247" s="188" t="s">
        <v>1431</v>
      </c>
    </row>
    <row r="248" spans="1:65" s="2" customFormat="1" ht="28.8">
      <c r="A248" s="35"/>
      <c r="B248" s="36"/>
      <c r="C248" s="37"/>
      <c r="D248" s="190" t="s">
        <v>197</v>
      </c>
      <c r="E248" s="37"/>
      <c r="F248" s="191" t="s">
        <v>473</v>
      </c>
      <c r="G248" s="37"/>
      <c r="H248" s="37"/>
      <c r="I248" s="192"/>
      <c r="J248" s="37"/>
      <c r="K248" s="37"/>
      <c r="L248" s="40"/>
      <c r="M248" s="193"/>
      <c r="N248" s="194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197</v>
      </c>
      <c r="AU248" s="18" t="s">
        <v>86</v>
      </c>
    </row>
    <row r="249" spans="1:65" s="13" customFormat="1" ht="10.199999999999999">
      <c r="B249" s="197"/>
      <c r="C249" s="198"/>
      <c r="D249" s="190" t="s">
        <v>201</v>
      </c>
      <c r="E249" s="199" t="s">
        <v>1330</v>
      </c>
      <c r="F249" s="200" t="s">
        <v>1432</v>
      </c>
      <c r="G249" s="198"/>
      <c r="H249" s="201">
        <v>371.2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201</v>
      </c>
      <c r="AU249" s="207" t="s">
        <v>86</v>
      </c>
      <c r="AV249" s="13" t="s">
        <v>86</v>
      </c>
      <c r="AW249" s="13" t="s">
        <v>37</v>
      </c>
      <c r="AX249" s="13" t="s">
        <v>84</v>
      </c>
      <c r="AY249" s="207" t="s">
        <v>189</v>
      </c>
    </row>
    <row r="250" spans="1:65" s="2" customFormat="1" ht="21.75" customHeight="1">
      <c r="A250" s="35"/>
      <c r="B250" s="36"/>
      <c r="C250" s="208" t="s">
        <v>449</v>
      </c>
      <c r="D250" s="208" t="s">
        <v>269</v>
      </c>
      <c r="E250" s="209" t="s">
        <v>476</v>
      </c>
      <c r="F250" s="210" t="s">
        <v>477</v>
      </c>
      <c r="G250" s="211" t="s">
        <v>210</v>
      </c>
      <c r="H250" s="212">
        <v>371.2</v>
      </c>
      <c r="I250" s="213"/>
      <c r="J250" s="214">
        <f>ROUND(I250*H250,2)</f>
        <v>0</v>
      </c>
      <c r="K250" s="215"/>
      <c r="L250" s="216"/>
      <c r="M250" s="217" t="s">
        <v>19</v>
      </c>
      <c r="N250" s="218" t="s">
        <v>47</v>
      </c>
      <c r="O250" s="65"/>
      <c r="P250" s="186">
        <f>O250*H250</f>
        <v>0</v>
      </c>
      <c r="Q250" s="186">
        <v>3.1800000000000001E-3</v>
      </c>
      <c r="R250" s="186">
        <f>Q250*H250</f>
        <v>1.1804159999999999</v>
      </c>
      <c r="S250" s="186">
        <v>0</v>
      </c>
      <c r="T250" s="18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8" t="s">
        <v>226</v>
      </c>
      <c r="AT250" s="188" t="s">
        <v>269</v>
      </c>
      <c r="AU250" s="188" t="s">
        <v>86</v>
      </c>
      <c r="AY250" s="18" t="s">
        <v>189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8" t="s">
        <v>84</v>
      </c>
      <c r="BK250" s="189">
        <f>ROUND(I250*H250,2)</f>
        <v>0</v>
      </c>
      <c r="BL250" s="18" t="s">
        <v>195</v>
      </c>
      <c r="BM250" s="188" t="s">
        <v>1433</v>
      </c>
    </row>
    <row r="251" spans="1:65" s="2" customFormat="1" ht="10.199999999999999">
      <c r="A251" s="35"/>
      <c r="B251" s="36"/>
      <c r="C251" s="37"/>
      <c r="D251" s="190" t="s">
        <v>197</v>
      </c>
      <c r="E251" s="37"/>
      <c r="F251" s="191" t="s">
        <v>477</v>
      </c>
      <c r="G251" s="37"/>
      <c r="H251" s="37"/>
      <c r="I251" s="192"/>
      <c r="J251" s="37"/>
      <c r="K251" s="37"/>
      <c r="L251" s="40"/>
      <c r="M251" s="193"/>
      <c r="N251" s="194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197</v>
      </c>
      <c r="AU251" s="18" t="s">
        <v>86</v>
      </c>
    </row>
    <row r="252" spans="1:65" s="13" customFormat="1" ht="10.199999999999999">
      <c r="B252" s="197"/>
      <c r="C252" s="198"/>
      <c r="D252" s="190" t="s">
        <v>201</v>
      </c>
      <c r="E252" s="199" t="s">
        <v>19</v>
      </c>
      <c r="F252" s="200" t="s">
        <v>1330</v>
      </c>
      <c r="G252" s="198"/>
      <c r="H252" s="201">
        <v>371.2</v>
      </c>
      <c r="I252" s="202"/>
      <c r="J252" s="198"/>
      <c r="K252" s="198"/>
      <c r="L252" s="203"/>
      <c r="M252" s="204"/>
      <c r="N252" s="205"/>
      <c r="O252" s="205"/>
      <c r="P252" s="205"/>
      <c r="Q252" s="205"/>
      <c r="R252" s="205"/>
      <c r="S252" s="205"/>
      <c r="T252" s="206"/>
      <c r="AT252" s="207" t="s">
        <v>201</v>
      </c>
      <c r="AU252" s="207" t="s">
        <v>86</v>
      </c>
      <c r="AV252" s="13" t="s">
        <v>86</v>
      </c>
      <c r="AW252" s="13" t="s">
        <v>37</v>
      </c>
      <c r="AX252" s="13" t="s">
        <v>84</v>
      </c>
      <c r="AY252" s="207" t="s">
        <v>189</v>
      </c>
    </row>
    <row r="253" spans="1:65" s="2" customFormat="1" ht="24.15" customHeight="1">
      <c r="A253" s="35"/>
      <c r="B253" s="36"/>
      <c r="C253" s="176" t="s">
        <v>455</v>
      </c>
      <c r="D253" s="176" t="s">
        <v>191</v>
      </c>
      <c r="E253" s="177" t="s">
        <v>1434</v>
      </c>
      <c r="F253" s="178" t="s">
        <v>1435</v>
      </c>
      <c r="G253" s="179" t="s">
        <v>210</v>
      </c>
      <c r="H253" s="180">
        <v>972.1</v>
      </c>
      <c r="I253" s="181"/>
      <c r="J253" s="182">
        <f>ROUND(I253*H253,2)</f>
        <v>0</v>
      </c>
      <c r="K253" s="183"/>
      <c r="L253" s="40"/>
      <c r="M253" s="184" t="s">
        <v>19</v>
      </c>
      <c r="N253" s="185" t="s">
        <v>47</v>
      </c>
      <c r="O253" s="65"/>
      <c r="P253" s="186">
        <f>O253*H253</f>
        <v>0</v>
      </c>
      <c r="Q253" s="186">
        <v>0</v>
      </c>
      <c r="R253" s="186">
        <f>Q253*H253</f>
        <v>0</v>
      </c>
      <c r="S253" s="186">
        <v>0</v>
      </c>
      <c r="T253" s="18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8" t="s">
        <v>195</v>
      </c>
      <c r="AT253" s="188" t="s">
        <v>191</v>
      </c>
      <c r="AU253" s="188" t="s">
        <v>86</v>
      </c>
      <c r="AY253" s="18" t="s">
        <v>189</v>
      </c>
      <c r="BE253" s="189">
        <f>IF(N253="základní",J253,0)</f>
        <v>0</v>
      </c>
      <c r="BF253" s="189">
        <f>IF(N253="snížená",J253,0)</f>
        <v>0</v>
      </c>
      <c r="BG253" s="189">
        <f>IF(N253="zákl. přenesená",J253,0)</f>
        <v>0</v>
      </c>
      <c r="BH253" s="189">
        <f>IF(N253="sníž. přenesená",J253,0)</f>
        <v>0</v>
      </c>
      <c r="BI253" s="189">
        <f>IF(N253="nulová",J253,0)</f>
        <v>0</v>
      </c>
      <c r="BJ253" s="18" t="s">
        <v>84</v>
      </c>
      <c r="BK253" s="189">
        <f>ROUND(I253*H253,2)</f>
        <v>0</v>
      </c>
      <c r="BL253" s="18" t="s">
        <v>195</v>
      </c>
      <c r="BM253" s="188" t="s">
        <v>1436</v>
      </c>
    </row>
    <row r="254" spans="1:65" s="2" customFormat="1" ht="28.8">
      <c r="A254" s="35"/>
      <c r="B254" s="36"/>
      <c r="C254" s="37"/>
      <c r="D254" s="190" t="s">
        <v>197</v>
      </c>
      <c r="E254" s="37"/>
      <c r="F254" s="191" t="s">
        <v>1437</v>
      </c>
      <c r="G254" s="37"/>
      <c r="H254" s="37"/>
      <c r="I254" s="192"/>
      <c r="J254" s="37"/>
      <c r="K254" s="37"/>
      <c r="L254" s="40"/>
      <c r="M254" s="193"/>
      <c r="N254" s="194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197</v>
      </c>
      <c r="AU254" s="18" t="s">
        <v>86</v>
      </c>
    </row>
    <row r="255" spans="1:65" s="13" customFormat="1" ht="10.199999999999999">
      <c r="B255" s="197"/>
      <c r="C255" s="198"/>
      <c r="D255" s="190" t="s">
        <v>201</v>
      </c>
      <c r="E255" s="199" t="s">
        <v>1334</v>
      </c>
      <c r="F255" s="200" t="s">
        <v>1336</v>
      </c>
      <c r="G255" s="198"/>
      <c r="H255" s="201">
        <v>972.1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201</v>
      </c>
      <c r="AU255" s="207" t="s">
        <v>86</v>
      </c>
      <c r="AV255" s="13" t="s">
        <v>86</v>
      </c>
      <c r="AW255" s="13" t="s">
        <v>37</v>
      </c>
      <c r="AX255" s="13" t="s">
        <v>84</v>
      </c>
      <c r="AY255" s="207" t="s">
        <v>189</v>
      </c>
    </row>
    <row r="256" spans="1:65" s="2" customFormat="1" ht="21.75" customHeight="1">
      <c r="A256" s="35"/>
      <c r="B256" s="36"/>
      <c r="C256" s="208" t="s">
        <v>459</v>
      </c>
      <c r="D256" s="208" t="s">
        <v>269</v>
      </c>
      <c r="E256" s="209" t="s">
        <v>1438</v>
      </c>
      <c r="F256" s="210" t="s">
        <v>1439</v>
      </c>
      <c r="G256" s="211" t="s">
        <v>210</v>
      </c>
      <c r="H256" s="212">
        <v>972.1</v>
      </c>
      <c r="I256" s="213"/>
      <c r="J256" s="214">
        <f>ROUND(I256*H256,2)</f>
        <v>0</v>
      </c>
      <c r="K256" s="215"/>
      <c r="L256" s="216"/>
      <c r="M256" s="217" t="s">
        <v>19</v>
      </c>
      <c r="N256" s="218" t="s">
        <v>47</v>
      </c>
      <c r="O256" s="65"/>
      <c r="P256" s="186">
        <f>O256*H256</f>
        <v>0</v>
      </c>
      <c r="Q256" s="186">
        <v>6.7400000000000003E-3</v>
      </c>
      <c r="R256" s="186">
        <f>Q256*H256</f>
        <v>6.5519540000000003</v>
      </c>
      <c r="S256" s="186">
        <v>0</v>
      </c>
      <c r="T256" s="18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8" t="s">
        <v>226</v>
      </c>
      <c r="AT256" s="188" t="s">
        <v>269</v>
      </c>
      <c r="AU256" s="188" t="s">
        <v>86</v>
      </c>
      <c r="AY256" s="18" t="s">
        <v>189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18" t="s">
        <v>84</v>
      </c>
      <c r="BK256" s="189">
        <f>ROUND(I256*H256,2)</f>
        <v>0</v>
      </c>
      <c r="BL256" s="18" t="s">
        <v>195</v>
      </c>
      <c r="BM256" s="188" t="s">
        <v>1440</v>
      </c>
    </row>
    <row r="257" spans="1:65" s="2" customFormat="1" ht="10.199999999999999">
      <c r="A257" s="35"/>
      <c r="B257" s="36"/>
      <c r="C257" s="37"/>
      <c r="D257" s="190" t="s">
        <v>197</v>
      </c>
      <c r="E257" s="37"/>
      <c r="F257" s="191" t="s">
        <v>1439</v>
      </c>
      <c r="G257" s="37"/>
      <c r="H257" s="37"/>
      <c r="I257" s="192"/>
      <c r="J257" s="37"/>
      <c r="K257" s="37"/>
      <c r="L257" s="40"/>
      <c r="M257" s="193"/>
      <c r="N257" s="194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197</v>
      </c>
      <c r="AU257" s="18" t="s">
        <v>86</v>
      </c>
    </row>
    <row r="258" spans="1:65" s="13" customFormat="1" ht="10.199999999999999">
      <c r="B258" s="197"/>
      <c r="C258" s="198"/>
      <c r="D258" s="190" t="s">
        <v>201</v>
      </c>
      <c r="E258" s="199" t="s">
        <v>19</v>
      </c>
      <c r="F258" s="200" t="s">
        <v>1334</v>
      </c>
      <c r="G258" s="198"/>
      <c r="H258" s="201">
        <v>972.1</v>
      </c>
      <c r="I258" s="202"/>
      <c r="J258" s="198"/>
      <c r="K258" s="198"/>
      <c r="L258" s="203"/>
      <c r="M258" s="204"/>
      <c r="N258" s="205"/>
      <c r="O258" s="205"/>
      <c r="P258" s="205"/>
      <c r="Q258" s="205"/>
      <c r="R258" s="205"/>
      <c r="S258" s="205"/>
      <c r="T258" s="206"/>
      <c r="AT258" s="207" t="s">
        <v>201</v>
      </c>
      <c r="AU258" s="207" t="s">
        <v>86</v>
      </c>
      <c r="AV258" s="13" t="s">
        <v>86</v>
      </c>
      <c r="AW258" s="13" t="s">
        <v>37</v>
      </c>
      <c r="AX258" s="13" t="s">
        <v>84</v>
      </c>
      <c r="AY258" s="207" t="s">
        <v>189</v>
      </c>
    </row>
    <row r="259" spans="1:65" s="2" customFormat="1" ht="24.15" customHeight="1">
      <c r="A259" s="35"/>
      <c r="B259" s="36"/>
      <c r="C259" s="176" t="s">
        <v>465</v>
      </c>
      <c r="D259" s="176" t="s">
        <v>191</v>
      </c>
      <c r="E259" s="177" t="s">
        <v>1441</v>
      </c>
      <c r="F259" s="178" t="s">
        <v>1442</v>
      </c>
      <c r="G259" s="179" t="s">
        <v>194</v>
      </c>
      <c r="H259" s="180">
        <v>39</v>
      </c>
      <c r="I259" s="181"/>
      <c r="J259" s="182">
        <f>ROUND(I259*H259,2)</f>
        <v>0</v>
      </c>
      <c r="K259" s="183"/>
      <c r="L259" s="40"/>
      <c r="M259" s="184" t="s">
        <v>19</v>
      </c>
      <c r="N259" s="185" t="s">
        <v>47</v>
      </c>
      <c r="O259" s="65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8" t="s">
        <v>195</v>
      </c>
      <c r="AT259" s="188" t="s">
        <v>191</v>
      </c>
      <c r="AU259" s="188" t="s">
        <v>86</v>
      </c>
      <c r="AY259" s="18" t="s">
        <v>189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18" t="s">
        <v>84</v>
      </c>
      <c r="BK259" s="189">
        <f>ROUND(I259*H259,2)</f>
        <v>0</v>
      </c>
      <c r="BL259" s="18" t="s">
        <v>195</v>
      </c>
      <c r="BM259" s="188" t="s">
        <v>1443</v>
      </c>
    </row>
    <row r="260" spans="1:65" s="2" customFormat="1" ht="28.8">
      <c r="A260" s="35"/>
      <c r="B260" s="36"/>
      <c r="C260" s="37"/>
      <c r="D260" s="190" t="s">
        <v>197</v>
      </c>
      <c r="E260" s="37"/>
      <c r="F260" s="191" t="s">
        <v>1444</v>
      </c>
      <c r="G260" s="37"/>
      <c r="H260" s="37"/>
      <c r="I260" s="192"/>
      <c r="J260" s="37"/>
      <c r="K260" s="37"/>
      <c r="L260" s="40"/>
      <c r="M260" s="193"/>
      <c r="N260" s="194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197</v>
      </c>
      <c r="AU260" s="18" t="s">
        <v>86</v>
      </c>
    </row>
    <row r="261" spans="1:65" s="2" customFormat="1" ht="10.199999999999999">
      <c r="A261" s="35"/>
      <c r="B261" s="36"/>
      <c r="C261" s="37"/>
      <c r="D261" s="195" t="s">
        <v>199</v>
      </c>
      <c r="E261" s="37"/>
      <c r="F261" s="196" t="s">
        <v>1445</v>
      </c>
      <c r="G261" s="37"/>
      <c r="H261" s="37"/>
      <c r="I261" s="192"/>
      <c r="J261" s="37"/>
      <c r="K261" s="37"/>
      <c r="L261" s="40"/>
      <c r="M261" s="193"/>
      <c r="N261" s="194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199</v>
      </c>
      <c r="AU261" s="18" t="s">
        <v>86</v>
      </c>
    </row>
    <row r="262" spans="1:65" s="13" customFormat="1" ht="10.199999999999999">
      <c r="B262" s="197"/>
      <c r="C262" s="198"/>
      <c r="D262" s="190" t="s">
        <v>201</v>
      </c>
      <c r="E262" s="199" t="s">
        <v>19</v>
      </c>
      <c r="F262" s="200" t="s">
        <v>445</v>
      </c>
      <c r="G262" s="198"/>
      <c r="H262" s="201">
        <v>39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201</v>
      </c>
      <c r="AU262" s="207" t="s">
        <v>86</v>
      </c>
      <c r="AV262" s="13" t="s">
        <v>86</v>
      </c>
      <c r="AW262" s="13" t="s">
        <v>37</v>
      </c>
      <c r="AX262" s="13" t="s">
        <v>84</v>
      </c>
      <c r="AY262" s="207" t="s">
        <v>189</v>
      </c>
    </row>
    <row r="263" spans="1:65" s="2" customFormat="1" ht="16.5" customHeight="1">
      <c r="A263" s="35"/>
      <c r="B263" s="36"/>
      <c r="C263" s="208" t="s">
        <v>469</v>
      </c>
      <c r="D263" s="208" t="s">
        <v>269</v>
      </c>
      <c r="E263" s="209" t="s">
        <v>1446</v>
      </c>
      <c r="F263" s="210" t="s">
        <v>1447</v>
      </c>
      <c r="G263" s="211" t="s">
        <v>194</v>
      </c>
      <c r="H263" s="212">
        <v>19</v>
      </c>
      <c r="I263" s="213"/>
      <c r="J263" s="214">
        <f>ROUND(I263*H263,2)</f>
        <v>0</v>
      </c>
      <c r="K263" s="215"/>
      <c r="L263" s="216"/>
      <c r="M263" s="217" t="s">
        <v>19</v>
      </c>
      <c r="N263" s="218" t="s">
        <v>47</v>
      </c>
      <c r="O263" s="65"/>
      <c r="P263" s="186">
        <f>O263*H263</f>
        <v>0</v>
      </c>
      <c r="Q263" s="186">
        <v>3.8999999999999999E-4</v>
      </c>
      <c r="R263" s="186">
        <f>Q263*H263</f>
        <v>7.4099999999999999E-3</v>
      </c>
      <c r="S263" s="186">
        <v>0</v>
      </c>
      <c r="T263" s="18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8" t="s">
        <v>226</v>
      </c>
      <c r="AT263" s="188" t="s">
        <v>269</v>
      </c>
      <c r="AU263" s="188" t="s">
        <v>86</v>
      </c>
      <c r="AY263" s="18" t="s">
        <v>189</v>
      </c>
      <c r="BE263" s="189">
        <f>IF(N263="základní",J263,0)</f>
        <v>0</v>
      </c>
      <c r="BF263" s="189">
        <f>IF(N263="snížená",J263,0)</f>
        <v>0</v>
      </c>
      <c r="BG263" s="189">
        <f>IF(N263="zákl. přenesená",J263,0)</f>
        <v>0</v>
      </c>
      <c r="BH263" s="189">
        <f>IF(N263="sníž. přenesená",J263,0)</f>
        <v>0</v>
      </c>
      <c r="BI263" s="189">
        <f>IF(N263="nulová",J263,0)</f>
        <v>0</v>
      </c>
      <c r="BJ263" s="18" t="s">
        <v>84</v>
      </c>
      <c r="BK263" s="189">
        <f>ROUND(I263*H263,2)</f>
        <v>0</v>
      </c>
      <c r="BL263" s="18" t="s">
        <v>195</v>
      </c>
      <c r="BM263" s="188" t="s">
        <v>1448</v>
      </c>
    </row>
    <row r="264" spans="1:65" s="2" customFormat="1" ht="10.199999999999999">
      <c r="A264" s="35"/>
      <c r="B264" s="36"/>
      <c r="C264" s="37"/>
      <c r="D264" s="190" t="s">
        <v>197</v>
      </c>
      <c r="E264" s="37"/>
      <c r="F264" s="191" t="s">
        <v>1447</v>
      </c>
      <c r="G264" s="37"/>
      <c r="H264" s="37"/>
      <c r="I264" s="192"/>
      <c r="J264" s="37"/>
      <c r="K264" s="37"/>
      <c r="L264" s="40"/>
      <c r="M264" s="193"/>
      <c r="N264" s="194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197</v>
      </c>
      <c r="AU264" s="18" t="s">
        <v>86</v>
      </c>
    </row>
    <row r="265" spans="1:65" s="13" customFormat="1" ht="10.199999999999999">
      <c r="B265" s="197"/>
      <c r="C265" s="198"/>
      <c r="D265" s="190" t="s">
        <v>201</v>
      </c>
      <c r="E265" s="199" t="s">
        <v>19</v>
      </c>
      <c r="F265" s="200" t="s">
        <v>1449</v>
      </c>
      <c r="G265" s="198"/>
      <c r="H265" s="201">
        <v>19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201</v>
      </c>
      <c r="AU265" s="207" t="s">
        <v>86</v>
      </c>
      <c r="AV265" s="13" t="s">
        <v>86</v>
      </c>
      <c r="AW265" s="13" t="s">
        <v>37</v>
      </c>
      <c r="AX265" s="13" t="s">
        <v>84</v>
      </c>
      <c r="AY265" s="207" t="s">
        <v>189</v>
      </c>
    </row>
    <row r="266" spans="1:65" s="2" customFormat="1" ht="16.5" customHeight="1">
      <c r="A266" s="35"/>
      <c r="B266" s="36"/>
      <c r="C266" s="208" t="s">
        <v>475</v>
      </c>
      <c r="D266" s="208" t="s">
        <v>269</v>
      </c>
      <c r="E266" s="209" t="s">
        <v>494</v>
      </c>
      <c r="F266" s="210" t="s">
        <v>495</v>
      </c>
      <c r="G266" s="211" t="s">
        <v>194</v>
      </c>
      <c r="H266" s="212">
        <v>6</v>
      </c>
      <c r="I266" s="213"/>
      <c r="J266" s="214">
        <f>ROUND(I266*H266,2)</f>
        <v>0</v>
      </c>
      <c r="K266" s="215"/>
      <c r="L266" s="216"/>
      <c r="M266" s="217" t="s">
        <v>19</v>
      </c>
      <c r="N266" s="218" t="s">
        <v>47</v>
      </c>
      <c r="O266" s="65"/>
      <c r="P266" s="186">
        <f>O266*H266</f>
        <v>0</v>
      </c>
      <c r="Q266" s="186">
        <v>4.8000000000000001E-4</v>
      </c>
      <c r="R266" s="186">
        <f>Q266*H266</f>
        <v>2.8800000000000002E-3</v>
      </c>
      <c r="S266" s="186">
        <v>0</v>
      </c>
      <c r="T266" s="18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8" t="s">
        <v>226</v>
      </c>
      <c r="AT266" s="188" t="s">
        <v>269</v>
      </c>
      <c r="AU266" s="188" t="s">
        <v>86</v>
      </c>
      <c r="AY266" s="18" t="s">
        <v>189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8" t="s">
        <v>84</v>
      </c>
      <c r="BK266" s="189">
        <f>ROUND(I266*H266,2)</f>
        <v>0</v>
      </c>
      <c r="BL266" s="18" t="s">
        <v>195</v>
      </c>
      <c r="BM266" s="188" t="s">
        <v>1450</v>
      </c>
    </row>
    <row r="267" spans="1:65" s="2" customFormat="1" ht="10.199999999999999">
      <c r="A267" s="35"/>
      <c r="B267" s="36"/>
      <c r="C267" s="37"/>
      <c r="D267" s="190" t="s">
        <v>197</v>
      </c>
      <c r="E267" s="37"/>
      <c r="F267" s="191" t="s">
        <v>495</v>
      </c>
      <c r="G267" s="37"/>
      <c r="H267" s="37"/>
      <c r="I267" s="192"/>
      <c r="J267" s="37"/>
      <c r="K267" s="37"/>
      <c r="L267" s="40"/>
      <c r="M267" s="193"/>
      <c r="N267" s="194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197</v>
      </c>
      <c r="AU267" s="18" t="s">
        <v>86</v>
      </c>
    </row>
    <row r="268" spans="1:65" s="13" customFormat="1" ht="10.199999999999999">
      <c r="B268" s="197"/>
      <c r="C268" s="198"/>
      <c r="D268" s="190" t="s">
        <v>201</v>
      </c>
      <c r="E268" s="199" t="s">
        <v>19</v>
      </c>
      <c r="F268" s="200" t="s">
        <v>227</v>
      </c>
      <c r="G268" s="198"/>
      <c r="H268" s="201">
        <v>6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201</v>
      </c>
      <c r="AU268" s="207" t="s">
        <v>86</v>
      </c>
      <c r="AV268" s="13" t="s">
        <v>86</v>
      </c>
      <c r="AW268" s="13" t="s">
        <v>37</v>
      </c>
      <c r="AX268" s="13" t="s">
        <v>84</v>
      </c>
      <c r="AY268" s="207" t="s">
        <v>189</v>
      </c>
    </row>
    <row r="269" spans="1:65" s="2" customFormat="1" ht="21.75" customHeight="1">
      <c r="A269" s="35"/>
      <c r="B269" s="36"/>
      <c r="C269" s="208" t="s">
        <v>479</v>
      </c>
      <c r="D269" s="208" t="s">
        <v>269</v>
      </c>
      <c r="E269" s="209" t="s">
        <v>503</v>
      </c>
      <c r="F269" s="210" t="s">
        <v>504</v>
      </c>
      <c r="G269" s="211" t="s">
        <v>194</v>
      </c>
      <c r="H269" s="212">
        <v>6</v>
      </c>
      <c r="I269" s="213"/>
      <c r="J269" s="214">
        <f>ROUND(I269*H269,2)</f>
        <v>0</v>
      </c>
      <c r="K269" s="215"/>
      <c r="L269" s="216"/>
      <c r="M269" s="217" t="s">
        <v>19</v>
      </c>
      <c r="N269" s="218" t="s">
        <v>47</v>
      </c>
      <c r="O269" s="65"/>
      <c r="P269" s="186">
        <f>O269*H269</f>
        <v>0</v>
      </c>
      <c r="Q269" s="186">
        <v>3.5999999999999999E-3</v>
      </c>
      <c r="R269" s="186">
        <f>Q269*H269</f>
        <v>2.1600000000000001E-2</v>
      </c>
      <c r="S269" s="186">
        <v>0</v>
      </c>
      <c r="T269" s="18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8" t="s">
        <v>226</v>
      </c>
      <c r="AT269" s="188" t="s">
        <v>269</v>
      </c>
      <c r="AU269" s="188" t="s">
        <v>86</v>
      </c>
      <c r="AY269" s="18" t="s">
        <v>189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8" t="s">
        <v>84</v>
      </c>
      <c r="BK269" s="189">
        <f>ROUND(I269*H269,2)</f>
        <v>0</v>
      </c>
      <c r="BL269" s="18" t="s">
        <v>195</v>
      </c>
      <c r="BM269" s="188" t="s">
        <v>1451</v>
      </c>
    </row>
    <row r="270" spans="1:65" s="2" customFormat="1" ht="10.199999999999999">
      <c r="A270" s="35"/>
      <c r="B270" s="36"/>
      <c r="C270" s="37"/>
      <c r="D270" s="190" t="s">
        <v>197</v>
      </c>
      <c r="E270" s="37"/>
      <c r="F270" s="191" t="s">
        <v>504</v>
      </c>
      <c r="G270" s="37"/>
      <c r="H270" s="37"/>
      <c r="I270" s="192"/>
      <c r="J270" s="37"/>
      <c r="K270" s="37"/>
      <c r="L270" s="40"/>
      <c r="M270" s="193"/>
      <c r="N270" s="194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197</v>
      </c>
      <c r="AU270" s="18" t="s">
        <v>86</v>
      </c>
    </row>
    <row r="271" spans="1:65" s="2" customFormat="1" ht="16.5" customHeight="1">
      <c r="A271" s="35"/>
      <c r="B271" s="36"/>
      <c r="C271" s="208" t="s">
        <v>486</v>
      </c>
      <c r="D271" s="208" t="s">
        <v>269</v>
      </c>
      <c r="E271" s="209" t="s">
        <v>1452</v>
      </c>
      <c r="F271" s="210" t="s">
        <v>1453</v>
      </c>
      <c r="G271" s="211" t="s">
        <v>194</v>
      </c>
      <c r="H271" s="212">
        <v>7</v>
      </c>
      <c r="I271" s="213"/>
      <c r="J271" s="214">
        <f>ROUND(I271*H271,2)</f>
        <v>0</v>
      </c>
      <c r="K271" s="215"/>
      <c r="L271" s="216"/>
      <c r="M271" s="217" t="s">
        <v>19</v>
      </c>
      <c r="N271" s="218" t="s">
        <v>47</v>
      </c>
      <c r="O271" s="65"/>
      <c r="P271" s="186">
        <f>O271*H271</f>
        <v>0</v>
      </c>
      <c r="Q271" s="186">
        <v>1.1000000000000001E-3</v>
      </c>
      <c r="R271" s="186">
        <f>Q271*H271</f>
        <v>7.7000000000000002E-3</v>
      </c>
      <c r="S271" s="186">
        <v>0</v>
      </c>
      <c r="T271" s="18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8" t="s">
        <v>226</v>
      </c>
      <c r="AT271" s="188" t="s">
        <v>269</v>
      </c>
      <c r="AU271" s="188" t="s">
        <v>86</v>
      </c>
      <c r="AY271" s="18" t="s">
        <v>189</v>
      </c>
      <c r="BE271" s="189">
        <f>IF(N271="základní",J271,0)</f>
        <v>0</v>
      </c>
      <c r="BF271" s="189">
        <f>IF(N271="snížená",J271,0)</f>
        <v>0</v>
      </c>
      <c r="BG271" s="189">
        <f>IF(N271="zákl. přenesená",J271,0)</f>
        <v>0</v>
      </c>
      <c r="BH271" s="189">
        <f>IF(N271="sníž. přenesená",J271,0)</f>
        <v>0</v>
      </c>
      <c r="BI271" s="189">
        <f>IF(N271="nulová",J271,0)</f>
        <v>0</v>
      </c>
      <c r="BJ271" s="18" t="s">
        <v>84</v>
      </c>
      <c r="BK271" s="189">
        <f>ROUND(I271*H271,2)</f>
        <v>0</v>
      </c>
      <c r="BL271" s="18" t="s">
        <v>195</v>
      </c>
      <c r="BM271" s="188" t="s">
        <v>1454</v>
      </c>
    </row>
    <row r="272" spans="1:65" s="2" customFormat="1" ht="10.199999999999999">
      <c r="A272" s="35"/>
      <c r="B272" s="36"/>
      <c r="C272" s="37"/>
      <c r="D272" s="190" t="s">
        <v>197</v>
      </c>
      <c r="E272" s="37"/>
      <c r="F272" s="191" t="s">
        <v>1453</v>
      </c>
      <c r="G272" s="37"/>
      <c r="H272" s="37"/>
      <c r="I272" s="192"/>
      <c r="J272" s="37"/>
      <c r="K272" s="37"/>
      <c r="L272" s="40"/>
      <c r="M272" s="193"/>
      <c r="N272" s="194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197</v>
      </c>
      <c r="AU272" s="18" t="s">
        <v>86</v>
      </c>
    </row>
    <row r="273" spans="1:65" s="13" customFormat="1" ht="10.199999999999999">
      <c r="B273" s="197"/>
      <c r="C273" s="198"/>
      <c r="D273" s="190" t="s">
        <v>201</v>
      </c>
      <c r="E273" s="199" t="s">
        <v>19</v>
      </c>
      <c r="F273" s="200" t="s">
        <v>235</v>
      </c>
      <c r="G273" s="198"/>
      <c r="H273" s="201">
        <v>7</v>
      </c>
      <c r="I273" s="202"/>
      <c r="J273" s="198"/>
      <c r="K273" s="198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201</v>
      </c>
      <c r="AU273" s="207" t="s">
        <v>86</v>
      </c>
      <c r="AV273" s="13" t="s">
        <v>86</v>
      </c>
      <c r="AW273" s="13" t="s">
        <v>37</v>
      </c>
      <c r="AX273" s="13" t="s">
        <v>84</v>
      </c>
      <c r="AY273" s="207" t="s">
        <v>189</v>
      </c>
    </row>
    <row r="274" spans="1:65" s="2" customFormat="1" ht="16.5" customHeight="1">
      <c r="A274" s="35"/>
      <c r="B274" s="36"/>
      <c r="C274" s="208" t="s">
        <v>493</v>
      </c>
      <c r="D274" s="208" t="s">
        <v>269</v>
      </c>
      <c r="E274" s="209" t="s">
        <v>1455</v>
      </c>
      <c r="F274" s="210" t="s">
        <v>1456</v>
      </c>
      <c r="G274" s="211" t="s">
        <v>194</v>
      </c>
      <c r="H274" s="212">
        <v>1</v>
      </c>
      <c r="I274" s="213"/>
      <c r="J274" s="214">
        <f>ROUND(I274*H274,2)</f>
        <v>0</v>
      </c>
      <c r="K274" s="215"/>
      <c r="L274" s="216"/>
      <c r="M274" s="217" t="s">
        <v>19</v>
      </c>
      <c r="N274" s="218" t="s">
        <v>47</v>
      </c>
      <c r="O274" s="65"/>
      <c r="P274" s="186">
        <f>O274*H274</f>
        <v>0</v>
      </c>
      <c r="Q274" s="186">
        <v>1.1999999999999999E-3</v>
      </c>
      <c r="R274" s="186">
        <f>Q274*H274</f>
        <v>1.1999999999999999E-3</v>
      </c>
      <c r="S274" s="186">
        <v>0</v>
      </c>
      <c r="T274" s="18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8" t="s">
        <v>226</v>
      </c>
      <c r="AT274" s="188" t="s">
        <v>269</v>
      </c>
      <c r="AU274" s="188" t="s">
        <v>86</v>
      </c>
      <c r="AY274" s="18" t="s">
        <v>189</v>
      </c>
      <c r="BE274" s="189">
        <f>IF(N274="základní",J274,0)</f>
        <v>0</v>
      </c>
      <c r="BF274" s="189">
        <f>IF(N274="snížená",J274,0)</f>
        <v>0</v>
      </c>
      <c r="BG274" s="189">
        <f>IF(N274="zákl. přenesená",J274,0)</f>
        <v>0</v>
      </c>
      <c r="BH274" s="189">
        <f>IF(N274="sníž. přenesená",J274,0)</f>
        <v>0</v>
      </c>
      <c r="BI274" s="189">
        <f>IF(N274="nulová",J274,0)</f>
        <v>0</v>
      </c>
      <c r="BJ274" s="18" t="s">
        <v>84</v>
      </c>
      <c r="BK274" s="189">
        <f>ROUND(I274*H274,2)</f>
        <v>0</v>
      </c>
      <c r="BL274" s="18" t="s">
        <v>195</v>
      </c>
      <c r="BM274" s="188" t="s">
        <v>1457</v>
      </c>
    </row>
    <row r="275" spans="1:65" s="2" customFormat="1" ht="10.199999999999999">
      <c r="A275" s="35"/>
      <c r="B275" s="36"/>
      <c r="C275" s="37"/>
      <c r="D275" s="190" t="s">
        <v>197</v>
      </c>
      <c r="E275" s="37"/>
      <c r="F275" s="191" t="s">
        <v>1456</v>
      </c>
      <c r="G275" s="37"/>
      <c r="H275" s="37"/>
      <c r="I275" s="192"/>
      <c r="J275" s="37"/>
      <c r="K275" s="37"/>
      <c r="L275" s="40"/>
      <c r="M275" s="193"/>
      <c r="N275" s="194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197</v>
      </c>
      <c r="AU275" s="18" t="s">
        <v>86</v>
      </c>
    </row>
    <row r="276" spans="1:65" s="2" customFormat="1" ht="24.15" customHeight="1">
      <c r="A276" s="35"/>
      <c r="B276" s="36"/>
      <c r="C276" s="176" t="s">
        <v>497</v>
      </c>
      <c r="D276" s="176" t="s">
        <v>191</v>
      </c>
      <c r="E276" s="177" t="s">
        <v>1458</v>
      </c>
      <c r="F276" s="178" t="s">
        <v>1459</v>
      </c>
      <c r="G276" s="179" t="s">
        <v>194</v>
      </c>
      <c r="H276" s="180">
        <v>1</v>
      </c>
      <c r="I276" s="181"/>
      <c r="J276" s="182">
        <f>ROUND(I276*H276,2)</f>
        <v>0</v>
      </c>
      <c r="K276" s="183"/>
      <c r="L276" s="40"/>
      <c r="M276" s="184" t="s">
        <v>19</v>
      </c>
      <c r="N276" s="185" t="s">
        <v>47</v>
      </c>
      <c r="O276" s="65"/>
      <c r="P276" s="186">
        <f>O276*H276</f>
        <v>0</v>
      </c>
      <c r="Q276" s="186">
        <v>0</v>
      </c>
      <c r="R276" s="186">
        <f>Q276*H276</f>
        <v>0</v>
      </c>
      <c r="S276" s="186">
        <v>0</v>
      </c>
      <c r="T276" s="18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8" t="s">
        <v>195</v>
      </c>
      <c r="AT276" s="188" t="s">
        <v>191</v>
      </c>
      <c r="AU276" s="188" t="s">
        <v>86</v>
      </c>
      <c r="AY276" s="18" t="s">
        <v>189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8" t="s">
        <v>84</v>
      </c>
      <c r="BK276" s="189">
        <f>ROUND(I276*H276,2)</f>
        <v>0</v>
      </c>
      <c r="BL276" s="18" t="s">
        <v>195</v>
      </c>
      <c r="BM276" s="188" t="s">
        <v>1460</v>
      </c>
    </row>
    <row r="277" spans="1:65" s="2" customFormat="1" ht="28.8">
      <c r="A277" s="35"/>
      <c r="B277" s="36"/>
      <c r="C277" s="37"/>
      <c r="D277" s="190" t="s">
        <v>197</v>
      </c>
      <c r="E277" s="37"/>
      <c r="F277" s="191" t="s">
        <v>1461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197</v>
      </c>
      <c r="AU277" s="18" t="s">
        <v>86</v>
      </c>
    </row>
    <row r="278" spans="1:65" s="2" customFormat="1" ht="10.199999999999999">
      <c r="A278" s="35"/>
      <c r="B278" s="36"/>
      <c r="C278" s="37"/>
      <c r="D278" s="195" t="s">
        <v>199</v>
      </c>
      <c r="E278" s="37"/>
      <c r="F278" s="196" t="s">
        <v>1462</v>
      </c>
      <c r="G278" s="37"/>
      <c r="H278" s="37"/>
      <c r="I278" s="192"/>
      <c r="J278" s="37"/>
      <c r="K278" s="37"/>
      <c r="L278" s="40"/>
      <c r="M278" s="193"/>
      <c r="N278" s="194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199</v>
      </c>
      <c r="AU278" s="18" t="s">
        <v>86</v>
      </c>
    </row>
    <row r="279" spans="1:65" s="13" customFormat="1" ht="10.199999999999999">
      <c r="B279" s="197"/>
      <c r="C279" s="198"/>
      <c r="D279" s="190" t="s">
        <v>201</v>
      </c>
      <c r="E279" s="199" t="s">
        <v>19</v>
      </c>
      <c r="F279" s="200" t="s">
        <v>84</v>
      </c>
      <c r="G279" s="198"/>
      <c r="H279" s="201">
        <v>1</v>
      </c>
      <c r="I279" s="202"/>
      <c r="J279" s="198"/>
      <c r="K279" s="198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201</v>
      </c>
      <c r="AU279" s="207" t="s">
        <v>86</v>
      </c>
      <c r="AV279" s="13" t="s">
        <v>86</v>
      </c>
      <c r="AW279" s="13" t="s">
        <v>37</v>
      </c>
      <c r="AX279" s="13" t="s">
        <v>84</v>
      </c>
      <c r="AY279" s="207" t="s">
        <v>189</v>
      </c>
    </row>
    <row r="280" spans="1:65" s="2" customFormat="1" ht="16.5" customHeight="1">
      <c r="A280" s="35"/>
      <c r="B280" s="36"/>
      <c r="C280" s="208" t="s">
        <v>502</v>
      </c>
      <c r="D280" s="208" t="s">
        <v>269</v>
      </c>
      <c r="E280" s="209" t="s">
        <v>1463</v>
      </c>
      <c r="F280" s="210" t="s">
        <v>1464</v>
      </c>
      <c r="G280" s="211" t="s">
        <v>194</v>
      </c>
      <c r="H280" s="212">
        <v>1</v>
      </c>
      <c r="I280" s="213"/>
      <c r="J280" s="214">
        <f>ROUND(I280*H280,2)</f>
        <v>0</v>
      </c>
      <c r="K280" s="215"/>
      <c r="L280" s="216"/>
      <c r="M280" s="217" t="s">
        <v>19</v>
      </c>
      <c r="N280" s="218" t="s">
        <v>47</v>
      </c>
      <c r="O280" s="65"/>
      <c r="P280" s="186">
        <f>O280*H280</f>
        <v>0</v>
      </c>
      <c r="Q280" s="186">
        <v>7.2000000000000005E-4</v>
      </c>
      <c r="R280" s="186">
        <f>Q280*H280</f>
        <v>7.2000000000000005E-4</v>
      </c>
      <c r="S280" s="186">
        <v>0</v>
      </c>
      <c r="T280" s="18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8" t="s">
        <v>226</v>
      </c>
      <c r="AT280" s="188" t="s">
        <v>269</v>
      </c>
      <c r="AU280" s="188" t="s">
        <v>86</v>
      </c>
      <c r="AY280" s="18" t="s">
        <v>189</v>
      </c>
      <c r="BE280" s="189">
        <f>IF(N280="základní",J280,0)</f>
        <v>0</v>
      </c>
      <c r="BF280" s="189">
        <f>IF(N280="snížená",J280,0)</f>
        <v>0</v>
      </c>
      <c r="BG280" s="189">
        <f>IF(N280="zákl. přenesená",J280,0)</f>
        <v>0</v>
      </c>
      <c r="BH280" s="189">
        <f>IF(N280="sníž. přenesená",J280,0)</f>
        <v>0</v>
      </c>
      <c r="BI280" s="189">
        <f>IF(N280="nulová",J280,0)</f>
        <v>0</v>
      </c>
      <c r="BJ280" s="18" t="s">
        <v>84</v>
      </c>
      <c r="BK280" s="189">
        <f>ROUND(I280*H280,2)</f>
        <v>0</v>
      </c>
      <c r="BL280" s="18" t="s">
        <v>195</v>
      </c>
      <c r="BM280" s="188" t="s">
        <v>1465</v>
      </c>
    </row>
    <row r="281" spans="1:65" s="2" customFormat="1" ht="10.199999999999999">
      <c r="A281" s="35"/>
      <c r="B281" s="36"/>
      <c r="C281" s="37"/>
      <c r="D281" s="190" t="s">
        <v>197</v>
      </c>
      <c r="E281" s="37"/>
      <c r="F281" s="191" t="s">
        <v>1464</v>
      </c>
      <c r="G281" s="37"/>
      <c r="H281" s="37"/>
      <c r="I281" s="192"/>
      <c r="J281" s="37"/>
      <c r="K281" s="37"/>
      <c r="L281" s="40"/>
      <c r="M281" s="193"/>
      <c r="N281" s="194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197</v>
      </c>
      <c r="AU281" s="18" t="s">
        <v>86</v>
      </c>
    </row>
    <row r="282" spans="1:65" s="2" customFormat="1" ht="24.15" customHeight="1">
      <c r="A282" s="35"/>
      <c r="B282" s="36"/>
      <c r="C282" s="176" t="s">
        <v>506</v>
      </c>
      <c r="D282" s="176" t="s">
        <v>191</v>
      </c>
      <c r="E282" s="177" t="s">
        <v>1466</v>
      </c>
      <c r="F282" s="178" t="s">
        <v>1467</v>
      </c>
      <c r="G282" s="179" t="s">
        <v>194</v>
      </c>
      <c r="H282" s="180">
        <v>4</v>
      </c>
      <c r="I282" s="181"/>
      <c r="J282" s="182">
        <f>ROUND(I282*H282,2)</f>
        <v>0</v>
      </c>
      <c r="K282" s="183"/>
      <c r="L282" s="40"/>
      <c r="M282" s="184" t="s">
        <v>19</v>
      </c>
      <c r="N282" s="185" t="s">
        <v>47</v>
      </c>
      <c r="O282" s="65"/>
      <c r="P282" s="186">
        <f>O282*H282</f>
        <v>0</v>
      </c>
      <c r="Q282" s="186">
        <v>0</v>
      </c>
      <c r="R282" s="186">
        <f>Q282*H282</f>
        <v>0</v>
      </c>
      <c r="S282" s="186">
        <v>0</v>
      </c>
      <c r="T282" s="18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8" t="s">
        <v>195</v>
      </c>
      <c r="AT282" s="188" t="s">
        <v>191</v>
      </c>
      <c r="AU282" s="188" t="s">
        <v>86</v>
      </c>
      <c r="AY282" s="18" t="s">
        <v>189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18" t="s">
        <v>84</v>
      </c>
      <c r="BK282" s="189">
        <f>ROUND(I282*H282,2)</f>
        <v>0</v>
      </c>
      <c r="BL282" s="18" t="s">
        <v>195</v>
      </c>
      <c r="BM282" s="188" t="s">
        <v>1468</v>
      </c>
    </row>
    <row r="283" spans="1:65" s="2" customFormat="1" ht="19.2">
      <c r="A283" s="35"/>
      <c r="B283" s="36"/>
      <c r="C283" s="37"/>
      <c r="D283" s="190" t="s">
        <v>197</v>
      </c>
      <c r="E283" s="37"/>
      <c r="F283" s="191" t="s">
        <v>1469</v>
      </c>
      <c r="G283" s="37"/>
      <c r="H283" s="37"/>
      <c r="I283" s="192"/>
      <c r="J283" s="37"/>
      <c r="K283" s="37"/>
      <c r="L283" s="40"/>
      <c r="M283" s="193"/>
      <c r="N283" s="194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197</v>
      </c>
      <c r="AU283" s="18" t="s">
        <v>86</v>
      </c>
    </row>
    <row r="284" spans="1:65" s="2" customFormat="1" ht="10.199999999999999">
      <c r="A284" s="35"/>
      <c r="B284" s="36"/>
      <c r="C284" s="37"/>
      <c r="D284" s="195" t="s">
        <v>199</v>
      </c>
      <c r="E284" s="37"/>
      <c r="F284" s="196" t="s">
        <v>1470</v>
      </c>
      <c r="G284" s="37"/>
      <c r="H284" s="37"/>
      <c r="I284" s="192"/>
      <c r="J284" s="37"/>
      <c r="K284" s="37"/>
      <c r="L284" s="40"/>
      <c r="M284" s="193"/>
      <c r="N284" s="194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199</v>
      </c>
      <c r="AU284" s="18" t="s">
        <v>86</v>
      </c>
    </row>
    <row r="285" spans="1:65" s="13" customFormat="1" ht="10.199999999999999">
      <c r="B285" s="197"/>
      <c r="C285" s="198"/>
      <c r="D285" s="190" t="s">
        <v>201</v>
      </c>
      <c r="E285" s="199" t="s">
        <v>19</v>
      </c>
      <c r="F285" s="200" t="s">
        <v>195</v>
      </c>
      <c r="G285" s="198"/>
      <c r="H285" s="201">
        <v>4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201</v>
      </c>
      <c r="AU285" s="207" t="s">
        <v>86</v>
      </c>
      <c r="AV285" s="13" t="s">
        <v>86</v>
      </c>
      <c r="AW285" s="13" t="s">
        <v>37</v>
      </c>
      <c r="AX285" s="13" t="s">
        <v>84</v>
      </c>
      <c r="AY285" s="207" t="s">
        <v>189</v>
      </c>
    </row>
    <row r="286" spans="1:65" s="2" customFormat="1" ht="24.15" customHeight="1">
      <c r="A286" s="35"/>
      <c r="B286" s="36"/>
      <c r="C286" s="208" t="s">
        <v>510</v>
      </c>
      <c r="D286" s="208" t="s">
        <v>269</v>
      </c>
      <c r="E286" s="209" t="s">
        <v>1471</v>
      </c>
      <c r="F286" s="210" t="s">
        <v>1472</v>
      </c>
      <c r="G286" s="211" t="s">
        <v>194</v>
      </c>
      <c r="H286" s="212">
        <v>4</v>
      </c>
      <c r="I286" s="213"/>
      <c r="J286" s="214">
        <f>ROUND(I286*H286,2)</f>
        <v>0</v>
      </c>
      <c r="K286" s="215"/>
      <c r="L286" s="216"/>
      <c r="M286" s="217" t="s">
        <v>19</v>
      </c>
      <c r="N286" s="218" t="s">
        <v>47</v>
      </c>
      <c r="O286" s="65"/>
      <c r="P286" s="186">
        <f>O286*H286</f>
        <v>0</v>
      </c>
      <c r="Q286" s="186">
        <v>1.4499999999999999E-3</v>
      </c>
      <c r="R286" s="186">
        <f>Q286*H286</f>
        <v>5.7999999999999996E-3</v>
      </c>
      <c r="S286" s="186">
        <v>0</v>
      </c>
      <c r="T286" s="18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8" t="s">
        <v>226</v>
      </c>
      <c r="AT286" s="188" t="s">
        <v>269</v>
      </c>
      <c r="AU286" s="188" t="s">
        <v>86</v>
      </c>
      <c r="AY286" s="18" t="s">
        <v>189</v>
      </c>
      <c r="BE286" s="189">
        <f>IF(N286="základní",J286,0)</f>
        <v>0</v>
      </c>
      <c r="BF286" s="189">
        <f>IF(N286="snížená",J286,0)</f>
        <v>0</v>
      </c>
      <c r="BG286" s="189">
        <f>IF(N286="zákl. přenesená",J286,0)</f>
        <v>0</v>
      </c>
      <c r="BH286" s="189">
        <f>IF(N286="sníž. přenesená",J286,0)</f>
        <v>0</v>
      </c>
      <c r="BI286" s="189">
        <f>IF(N286="nulová",J286,0)</f>
        <v>0</v>
      </c>
      <c r="BJ286" s="18" t="s">
        <v>84</v>
      </c>
      <c r="BK286" s="189">
        <f>ROUND(I286*H286,2)</f>
        <v>0</v>
      </c>
      <c r="BL286" s="18" t="s">
        <v>195</v>
      </c>
      <c r="BM286" s="188" t="s">
        <v>1473</v>
      </c>
    </row>
    <row r="287" spans="1:65" s="2" customFormat="1" ht="10.199999999999999">
      <c r="A287" s="35"/>
      <c r="B287" s="36"/>
      <c r="C287" s="37"/>
      <c r="D287" s="190" t="s">
        <v>197</v>
      </c>
      <c r="E287" s="37"/>
      <c r="F287" s="191" t="s">
        <v>1472</v>
      </c>
      <c r="G287" s="37"/>
      <c r="H287" s="37"/>
      <c r="I287" s="192"/>
      <c r="J287" s="37"/>
      <c r="K287" s="37"/>
      <c r="L287" s="40"/>
      <c r="M287" s="193"/>
      <c r="N287" s="194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197</v>
      </c>
      <c r="AU287" s="18" t="s">
        <v>86</v>
      </c>
    </row>
    <row r="288" spans="1:65" s="2" customFormat="1" ht="24.15" customHeight="1">
      <c r="A288" s="35"/>
      <c r="B288" s="36"/>
      <c r="C288" s="176" t="s">
        <v>514</v>
      </c>
      <c r="D288" s="176" t="s">
        <v>191</v>
      </c>
      <c r="E288" s="177" t="s">
        <v>487</v>
      </c>
      <c r="F288" s="178" t="s">
        <v>488</v>
      </c>
      <c r="G288" s="179" t="s">
        <v>194</v>
      </c>
      <c r="H288" s="180">
        <v>19</v>
      </c>
      <c r="I288" s="181"/>
      <c r="J288" s="182">
        <f>ROUND(I288*H288,2)</f>
        <v>0</v>
      </c>
      <c r="K288" s="183"/>
      <c r="L288" s="40"/>
      <c r="M288" s="184" t="s">
        <v>19</v>
      </c>
      <c r="N288" s="185" t="s">
        <v>47</v>
      </c>
      <c r="O288" s="65"/>
      <c r="P288" s="186">
        <f>O288*H288</f>
        <v>0</v>
      </c>
      <c r="Q288" s="186">
        <v>0</v>
      </c>
      <c r="R288" s="186">
        <f>Q288*H288</f>
        <v>0</v>
      </c>
      <c r="S288" s="186">
        <v>0</v>
      </c>
      <c r="T288" s="18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8" t="s">
        <v>195</v>
      </c>
      <c r="AT288" s="188" t="s">
        <v>191</v>
      </c>
      <c r="AU288" s="188" t="s">
        <v>86</v>
      </c>
      <c r="AY288" s="18" t="s">
        <v>189</v>
      </c>
      <c r="BE288" s="189">
        <f>IF(N288="základní",J288,0)</f>
        <v>0</v>
      </c>
      <c r="BF288" s="189">
        <f>IF(N288="snížená",J288,0)</f>
        <v>0</v>
      </c>
      <c r="BG288" s="189">
        <f>IF(N288="zákl. přenesená",J288,0)</f>
        <v>0</v>
      </c>
      <c r="BH288" s="189">
        <f>IF(N288="sníž. přenesená",J288,0)</f>
        <v>0</v>
      </c>
      <c r="BI288" s="189">
        <f>IF(N288="nulová",J288,0)</f>
        <v>0</v>
      </c>
      <c r="BJ288" s="18" t="s">
        <v>84</v>
      </c>
      <c r="BK288" s="189">
        <f>ROUND(I288*H288,2)</f>
        <v>0</v>
      </c>
      <c r="BL288" s="18" t="s">
        <v>195</v>
      </c>
      <c r="BM288" s="188" t="s">
        <v>1474</v>
      </c>
    </row>
    <row r="289" spans="1:65" s="2" customFormat="1" ht="28.8">
      <c r="A289" s="35"/>
      <c r="B289" s="36"/>
      <c r="C289" s="37"/>
      <c r="D289" s="190" t="s">
        <v>197</v>
      </c>
      <c r="E289" s="37"/>
      <c r="F289" s="191" t="s">
        <v>490</v>
      </c>
      <c r="G289" s="37"/>
      <c r="H289" s="37"/>
      <c r="I289" s="192"/>
      <c r="J289" s="37"/>
      <c r="K289" s="37"/>
      <c r="L289" s="40"/>
      <c r="M289" s="193"/>
      <c r="N289" s="194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197</v>
      </c>
      <c r="AU289" s="18" t="s">
        <v>86</v>
      </c>
    </row>
    <row r="290" spans="1:65" s="2" customFormat="1" ht="10.199999999999999">
      <c r="A290" s="35"/>
      <c r="B290" s="36"/>
      <c r="C290" s="37"/>
      <c r="D290" s="195" t="s">
        <v>199</v>
      </c>
      <c r="E290" s="37"/>
      <c r="F290" s="196" t="s">
        <v>491</v>
      </c>
      <c r="G290" s="37"/>
      <c r="H290" s="37"/>
      <c r="I290" s="192"/>
      <c r="J290" s="37"/>
      <c r="K290" s="37"/>
      <c r="L290" s="40"/>
      <c r="M290" s="193"/>
      <c r="N290" s="194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199</v>
      </c>
      <c r="AU290" s="18" t="s">
        <v>86</v>
      </c>
    </row>
    <row r="291" spans="1:65" s="13" customFormat="1" ht="10.199999999999999">
      <c r="B291" s="197"/>
      <c r="C291" s="198"/>
      <c r="D291" s="190" t="s">
        <v>201</v>
      </c>
      <c r="E291" s="199" t="s">
        <v>19</v>
      </c>
      <c r="F291" s="200" t="s">
        <v>313</v>
      </c>
      <c r="G291" s="198"/>
      <c r="H291" s="201">
        <v>19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201</v>
      </c>
      <c r="AU291" s="207" t="s">
        <v>86</v>
      </c>
      <c r="AV291" s="13" t="s">
        <v>86</v>
      </c>
      <c r="AW291" s="13" t="s">
        <v>37</v>
      </c>
      <c r="AX291" s="13" t="s">
        <v>84</v>
      </c>
      <c r="AY291" s="207" t="s">
        <v>189</v>
      </c>
    </row>
    <row r="292" spans="1:65" s="2" customFormat="1" ht="16.5" customHeight="1">
      <c r="A292" s="35"/>
      <c r="B292" s="36"/>
      <c r="C292" s="208" t="s">
        <v>520</v>
      </c>
      <c r="D292" s="208" t="s">
        <v>269</v>
      </c>
      <c r="E292" s="209" t="s">
        <v>498</v>
      </c>
      <c r="F292" s="210" t="s">
        <v>499</v>
      </c>
      <c r="G292" s="211" t="s">
        <v>194</v>
      </c>
      <c r="H292" s="212">
        <v>13</v>
      </c>
      <c r="I292" s="213"/>
      <c r="J292" s="214">
        <f>ROUND(I292*H292,2)</f>
        <v>0</v>
      </c>
      <c r="K292" s="215"/>
      <c r="L292" s="216"/>
      <c r="M292" s="217" t="s">
        <v>19</v>
      </c>
      <c r="N292" s="218" t="s">
        <v>47</v>
      </c>
      <c r="O292" s="65"/>
      <c r="P292" s="186">
        <f>O292*H292</f>
        <v>0</v>
      </c>
      <c r="Q292" s="186">
        <v>7.2000000000000005E-4</v>
      </c>
      <c r="R292" s="186">
        <f>Q292*H292</f>
        <v>9.3600000000000003E-3</v>
      </c>
      <c r="S292" s="186">
        <v>0</v>
      </c>
      <c r="T292" s="18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8" t="s">
        <v>226</v>
      </c>
      <c r="AT292" s="188" t="s">
        <v>269</v>
      </c>
      <c r="AU292" s="188" t="s">
        <v>86</v>
      </c>
      <c r="AY292" s="18" t="s">
        <v>189</v>
      </c>
      <c r="BE292" s="189">
        <f>IF(N292="základní",J292,0)</f>
        <v>0</v>
      </c>
      <c r="BF292" s="189">
        <f>IF(N292="snížená",J292,0)</f>
        <v>0</v>
      </c>
      <c r="BG292" s="189">
        <f>IF(N292="zákl. přenesená",J292,0)</f>
        <v>0</v>
      </c>
      <c r="BH292" s="189">
        <f>IF(N292="sníž. přenesená",J292,0)</f>
        <v>0</v>
      </c>
      <c r="BI292" s="189">
        <f>IF(N292="nulová",J292,0)</f>
        <v>0</v>
      </c>
      <c r="BJ292" s="18" t="s">
        <v>84</v>
      </c>
      <c r="BK292" s="189">
        <f>ROUND(I292*H292,2)</f>
        <v>0</v>
      </c>
      <c r="BL292" s="18" t="s">
        <v>195</v>
      </c>
      <c r="BM292" s="188" t="s">
        <v>1475</v>
      </c>
    </row>
    <row r="293" spans="1:65" s="2" customFormat="1" ht="10.199999999999999">
      <c r="A293" s="35"/>
      <c r="B293" s="36"/>
      <c r="C293" s="37"/>
      <c r="D293" s="190" t="s">
        <v>197</v>
      </c>
      <c r="E293" s="37"/>
      <c r="F293" s="191" t="s">
        <v>499</v>
      </c>
      <c r="G293" s="37"/>
      <c r="H293" s="37"/>
      <c r="I293" s="192"/>
      <c r="J293" s="37"/>
      <c r="K293" s="37"/>
      <c r="L293" s="40"/>
      <c r="M293" s="193"/>
      <c r="N293" s="194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197</v>
      </c>
      <c r="AU293" s="18" t="s">
        <v>86</v>
      </c>
    </row>
    <row r="294" spans="1:65" s="13" customFormat="1" ht="10.199999999999999">
      <c r="B294" s="197"/>
      <c r="C294" s="198"/>
      <c r="D294" s="190" t="s">
        <v>201</v>
      </c>
      <c r="E294" s="199" t="s">
        <v>19</v>
      </c>
      <c r="F294" s="200" t="s">
        <v>1476</v>
      </c>
      <c r="G294" s="198"/>
      <c r="H294" s="201">
        <v>13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201</v>
      </c>
      <c r="AU294" s="207" t="s">
        <v>86</v>
      </c>
      <c r="AV294" s="13" t="s">
        <v>86</v>
      </c>
      <c r="AW294" s="13" t="s">
        <v>37</v>
      </c>
      <c r="AX294" s="13" t="s">
        <v>84</v>
      </c>
      <c r="AY294" s="207" t="s">
        <v>189</v>
      </c>
    </row>
    <row r="295" spans="1:65" s="2" customFormat="1" ht="16.5" customHeight="1">
      <c r="A295" s="35"/>
      <c r="B295" s="36"/>
      <c r="C295" s="208" t="s">
        <v>524</v>
      </c>
      <c r="D295" s="208" t="s">
        <v>269</v>
      </c>
      <c r="E295" s="209" t="s">
        <v>511</v>
      </c>
      <c r="F295" s="210" t="s">
        <v>512</v>
      </c>
      <c r="G295" s="211" t="s">
        <v>194</v>
      </c>
      <c r="H295" s="212">
        <v>5</v>
      </c>
      <c r="I295" s="213"/>
      <c r="J295" s="214">
        <f>ROUND(I295*H295,2)</f>
        <v>0</v>
      </c>
      <c r="K295" s="215"/>
      <c r="L295" s="216"/>
      <c r="M295" s="217" t="s">
        <v>19</v>
      </c>
      <c r="N295" s="218" t="s">
        <v>47</v>
      </c>
      <c r="O295" s="65"/>
      <c r="P295" s="186">
        <f>O295*H295</f>
        <v>0</v>
      </c>
      <c r="Q295" s="186">
        <v>1.8E-3</v>
      </c>
      <c r="R295" s="186">
        <f>Q295*H295</f>
        <v>8.9999999999999993E-3</v>
      </c>
      <c r="S295" s="186">
        <v>0</v>
      </c>
      <c r="T295" s="18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8" t="s">
        <v>226</v>
      </c>
      <c r="AT295" s="188" t="s">
        <v>269</v>
      </c>
      <c r="AU295" s="188" t="s">
        <v>86</v>
      </c>
      <c r="AY295" s="18" t="s">
        <v>189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18" t="s">
        <v>84</v>
      </c>
      <c r="BK295" s="189">
        <f>ROUND(I295*H295,2)</f>
        <v>0</v>
      </c>
      <c r="BL295" s="18" t="s">
        <v>195</v>
      </c>
      <c r="BM295" s="188" t="s">
        <v>1477</v>
      </c>
    </row>
    <row r="296" spans="1:65" s="2" customFormat="1" ht="10.199999999999999">
      <c r="A296" s="35"/>
      <c r="B296" s="36"/>
      <c r="C296" s="37"/>
      <c r="D296" s="190" t="s">
        <v>197</v>
      </c>
      <c r="E296" s="37"/>
      <c r="F296" s="191" t="s">
        <v>512</v>
      </c>
      <c r="G296" s="37"/>
      <c r="H296" s="37"/>
      <c r="I296" s="192"/>
      <c r="J296" s="37"/>
      <c r="K296" s="37"/>
      <c r="L296" s="40"/>
      <c r="M296" s="193"/>
      <c r="N296" s="194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197</v>
      </c>
      <c r="AU296" s="18" t="s">
        <v>86</v>
      </c>
    </row>
    <row r="297" spans="1:65" s="13" customFormat="1" ht="10.199999999999999">
      <c r="B297" s="197"/>
      <c r="C297" s="198"/>
      <c r="D297" s="190" t="s">
        <v>201</v>
      </c>
      <c r="E297" s="199" t="s">
        <v>19</v>
      </c>
      <c r="F297" s="200" t="s">
        <v>220</v>
      </c>
      <c r="G297" s="198"/>
      <c r="H297" s="201">
        <v>5</v>
      </c>
      <c r="I297" s="202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201</v>
      </c>
      <c r="AU297" s="207" t="s">
        <v>86</v>
      </c>
      <c r="AV297" s="13" t="s">
        <v>86</v>
      </c>
      <c r="AW297" s="13" t="s">
        <v>37</v>
      </c>
      <c r="AX297" s="13" t="s">
        <v>84</v>
      </c>
      <c r="AY297" s="207" t="s">
        <v>189</v>
      </c>
    </row>
    <row r="298" spans="1:65" s="2" customFormat="1" ht="16.5" customHeight="1">
      <c r="A298" s="35"/>
      <c r="B298" s="36"/>
      <c r="C298" s="208" t="s">
        <v>529</v>
      </c>
      <c r="D298" s="208" t="s">
        <v>269</v>
      </c>
      <c r="E298" s="209" t="s">
        <v>1478</v>
      </c>
      <c r="F298" s="210" t="s">
        <v>1479</v>
      </c>
      <c r="G298" s="211" t="s">
        <v>194</v>
      </c>
      <c r="H298" s="212">
        <v>1</v>
      </c>
      <c r="I298" s="213"/>
      <c r="J298" s="214">
        <f>ROUND(I298*H298,2)</f>
        <v>0</v>
      </c>
      <c r="K298" s="215"/>
      <c r="L298" s="216"/>
      <c r="M298" s="217" t="s">
        <v>19</v>
      </c>
      <c r="N298" s="218" t="s">
        <v>47</v>
      </c>
      <c r="O298" s="65"/>
      <c r="P298" s="186">
        <f>O298*H298</f>
        <v>0</v>
      </c>
      <c r="Q298" s="186">
        <v>8.0000000000000004E-4</v>
      </c>
      <c r="R298" s="186">
        <f>Q298*H298</f>
        <v>8.0000000000000004E-4</v>
      </c>
      <c r="S298" s="186">
        <v>0</v>
      </c>
      <c r="T298" s="18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8" t="s">
        <v>226</v>
      </c>
      <c r="AT298" s="188" t="s">
        <v>269</v>
      </c>
      <c r="AU298" s="188" t="s">
        <v>86</v>
      </c>
      <c r="AY298" s="18" t="s">
        <v>189</v>
      </c>
      <c r="BE298" s="189">
        <f>IF(N298="základní",J298,0)</f>
        <v>0</v>
      </c>
      <c r="BF298" s="189">
        <f>IF(N298="snížená",J298,0)</f>
        <v>0</v>
      </c>
      <c r="BG298" s="189">
        <f>IF(N298="zákl. přenesená",J298,0)</f>
        <v>0</v>
      </c>
      <c r="BH298" s="189">
        <f>IF(N298="sníž. přenesená",J298,0)</f>
        <v>0</v>
      </c>
      <c r="BI298" s="189">
        <f>IF(N298="nulová",J298,0)</f>
        <v>0</v>
      </c>
      <c r="BJ298" s="18" t="s">
        <v>84</v>
      </c>
      <c r="BK298" s="189">
        <f>ROUND(I298*H298,2)</f>
        <v>0</v>
      </c>
      <c r="BL298" s="18" t="s">
        <v>195</v>
      </c>
      <c r="BM298" s="188" t="s">
        <v>1480</v>
      </c>
    </row>
    <row r="299" spans="1:65" s="2" customFormat="1" ht="10.199999999999999">
      <c r="A299" s="35"/>
      <c r="B299" s="36"/>
      <c r="C299" s="37"/>
      <c r="D299" s="190" t="s">
        <v>197</v>
      </c>
      <c r="E299" s="37"/>
      <c r="F299" s="191" t="s">
        <v>1479</v>
      </c>
      <c r="G299" s="37"/>
      <c r="H299" s="37"/>
      <c r="I299" s="192"/>
      <c r="J299" s="37"/>
      <c r="K299" s="37"/>
      <c r="L299" s="40"/>
      <c r="M299" s="193"/>
      <c r="N299" s="194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197</v>
      </c>
      <c r="AU299" s="18" t="s">
        <v>86</v>
      </c>
    </row>
    <row r="300" spans="1:65" s="13" customFormat="1" ht="10.199999999999999">
      <c r="B300" s="197"/>
      <c r="C300" s="198"/>
      <c r="D300" s="190" t="s">
        <v>201</v>
      </c>
      <c r="E300" s="199" t="s">
        <v>19</v>
      </c>
      <c r="F300" s="200" t="s">
        <v>84</v>
      </c>
      <c r="G300" s="198"/>
      <c r="H300" s="201">
        <v>1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201</v>
      </c>
      <c r="AU300" s="207" t="s">
        <v>86</v>
      </c>
      <c r="AV300" s="13" t="s">
        <v>86</v>
      </c>
      <c r="AW300" s="13" t="s">
        <v>37</v>
      </c>
      <c r="AX300" s="13" t="s">
        <v>84</v>
      </c>
      <c r="AY300" s="207" t="s">
        <v>189</v>
      </c>
    </row>
    <row r="301" spans="1:65" s="2" customFormat="1" ht="24.15" customHeight="1">
      <c r="A301" s="35"/>
      <c r="B301" s="36"/>
      <c r="C301" s="176" t="s">
        <v>533</v>
      </c>
      <c r="D301" s="176" t="s">
        <v>191</v>
      </c>
      <c r="E301" s="177" t="s">
        <v>515</v>
      </c>
      <c r="F301" s="178" t="s">
        <v>516</v>
      </c>
      <c r="G301" s="179" t="s">
        <v>194</v>
      </c>
      <c r="H301" s="180">
        <v>1</v>
      </c>
      <c r="I301" s="181"/>
      <c r="J301" s="182">
        <f>ROUND(I301*H301,2)</f>
        <v>0</v>
      </c>
      <c r="K301" s="183"/>
      <c r="L301" s="40"/>
      <c r="M301" s="184" t="s">
        <v>19</v>
      </c>
      <c r="N301" s="185" t="s">
        <v>47</v>
      </c>
      <c r="O301" s="65"/>
      <c r="P301" s="186">
        <f>O301*H301</f>
        <v>0</v>
      </c>
      <c r="Q301" s="186">
        <v>0</v>
      </c>
      <c r="R301" s="186">
        <f>Q301*H301</f>
        <v>0</v>
      </c>
      <c r="S301" s="186">
        <v>0</v>
      </c>
      <c r="T301" s="18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8" t="s">
        <v>195</v>
      </c>
      <c r="AT301" s="188" t="s">
        <v>191</v>
      </c>
      <c r="AU301" s="188" t="s">
        <v>86</v>
      </c>
      <c r="AY301" s="18" t="s">
        <v>189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8" t="s">
        <v>84</v>
      </c>
      <c r="BK301" s="189">
        <f>ROUND(I301*H301,2)</f>
        <v>0</v>
      </c>
      <c r="BL301" s="18" t="s">
        <v>195</v>
      </c>
      <c r="BM301" s="188" t="s">
        <v>1481</v>
      </c>
    </row>
    <row r="302" spans="1:65" s="2" customFormat="1" ht="28.8">
      <c r="A302" s="35"/>
      <c r="B302" s="36"/>
      <c r="C302" s="37"/>
      <c r="D302" s="190" t="s">
        <v>197</v>
      </c>
      <c r="E302" s="37"/>
      <c r="F302" s="191" t="s">
        <v>518</v>
      </c>
      <c r="G302" s="37"/>
      <c r="H302" s="37"/>
      <c r="I302" s="192"/>
      <c r="J302" s="37"/>
      <c r="K302" s="37"/>
      <c r="L302" s="40"/>
      <c r="M302" s="193"/>
      <c r="N302" s="194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197</v>
      </c>
      <c r="AU302" s="18" t="s">
        <v>86</v>
      </c>
    </row>
    <row r="303" spans="1:65" s="2" customFormat="1" ht="10.199999999999999">
      <c r="A303" s="35"/>
      <c r="B303" s="36"/>
      <c r="C303" s="37"/>
      <c r="D303" s="195" t="s">
        <v>199</v>
      </c>
      <c r="E303" s="37"/>
      <c r="F303" s="196" t="s">
        <v>519</v>
      </c>
      <c r="G303" s="37"/>
      <c r="H303" s="37"/>
      <c r="I303" s="192"/>
      <c r="J303" s="37"/>
      <c r="K303" s="37"/>
      <c r="L303" s="40"/>
      <c r="M303" s="193"/>
      <c r="N303" s="194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199</v>
      </c>
      <c r="AU303" s="18" t="s">
        <v>86</v>
      </c>
    </row>
    <row r="304" spans="1:65" s="13" customFormat="1" ht="10.199999999999999">
      <c r="B304" s="197"/>
      <c r="C304" s="198"/>
      <c r="D304" s="190" t="s">
        <v>201</v>
      </c>
      <c r="E304" s="199" t="s">
        <v>19</v>
      </c>
      <c r="F304" s="200" t="s">
        <v>84</v>
      </c>
      <c r="G304" s="198"/>
      <c r="H304" s="201">
        <v>1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201</v>
      </c>
      <c r="AU304" s="207" t="s">
        <v>86</v>
      </c>
      <c r="AV304" s="13" t="s">
        <v>86</v>
      </c>
      <c r="AW304" s="13" t="s">
        <v>37</v>
      </c>
      <c r="AX304" s="13" t="s">
        <v>84</v>
      </c>
      <c r="AY304" s="207" t="s">
        <v>189</v>
      </c>
    </row>
    <row r="305" spans="1:65" s="2" customFormat="1" ht="16.5" customHeight="1">
      <c r="A305" s="35"/>
      <c r="B305" s="36"/>
      <c r="C305" s="208" t="s">
        <v>539</v>
      </c>
      <c r="D305" s="208" t="s">
        <v>269</v>
      </c>
      <c r="E305" s="209" t="s">
        <v>521</v>
      </c>
      <c r="F305" s="210" t="s">
        <v>522</v>
      </c>
      <c r="G305" s="211" t="s">
        <v>194</v>
      </c>
      <c r="H305" s="212">
        <v>1</v>
      </c>
      <c r="I305" s="213"/>
      <c r="J305" s="214">
        <f>ROUND(I305*H305,2)</f>
        <v>0</v>
      </c>
      <c r="K305" s="215"/>
      <c r="L305" s="216"/>
      <c r="M305" s="217" t="s">
        <v>19</v>
      </c>
      <c r="N305" s="218" t="s">
        <v>47</v>
      </c>
      <c r="O305" s="65"/>
      <c r="P305" s="186">
        <f>O305*H305</f>
        <v>0</v>
      </c>
      <c r="Q305" s="186">
        <v>1.2099999999999999E-3</v>
      </c>
      <c r="R305" s="186">
        <f>Q305*H305</f>
        <v>1.2099999999999999E-3</v>
      </c>
      <c r="S305" s="186">
        <v>0</v>
      </c>
      <c r="T305" s="18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8" t="s">
        <v>226</v>
      </c>
      <c r="AT305" s="188" t="s">
        <v>269</v>
      </c>
      <c r="AU305" s="188" t="s">
        <v>86</v>
      </c>
      <c r="AY305" s="18" t="s">
        <v>189</v>
      </c>
      <c r="BE305" s="189">
        <f>IF(N305="základní",J305,0)</f>
        <v>0</v>
      </c>
      <c r="BF305" s="189">
        <f>IF(N305="snížená",J305,0)</f>
        <v>0</v>
      </c>
      <c r="BG305" s="189">
        <f>IF(N305="zákl. přenesená",J305,0)</f>
        <v>0</v>
      </c>
      <c r="BH305" s="189">
        <f>IF(N305="sníž. přenesená",J305,0)</f>
        <v>0</v>
      </c>
      <c r="BI305" s="189">
        <f>IF(N305="nulová",J305,0)</f>
        <v>0</v>
      </c>
      <c r="BJ305" s="18" t="s">
        <v>84</v>
      </c>
      <c r="BK305" s="189">
        <f>ROUND(I305*H305,2)</f>
        <v>0</v>
      </c>
      <c r="BL305" s="18" t="s">
        <v>195</v>
      </c>
      <c r="BM305" s="188" t="s">
        <v>1482</v>
      </c>
    </row>
    <row r="306" spans="1:65" s="2" customFormat="1" ht="10.199999999999999">
      <c r="A306" s="35"/>
      <c r="B306" s="36"/>
      <c r="C306" s="37"/>
      <c r="D306" s="190" t="s">
        <v>197</v>
      </c>
      <c r="E306" s="37"/>
      <c r="F306" s="191" t="s">
        <v>522</v>
      </c>
      <c r="G306" s="37"/>
      <c r="H306" s="37"/>
      <c r="I306" s="192"/>
      <c r="J306" s="37"/>
      <c r="K306" s="37"/>
      <c r="L306" s="40"/>
      <c r="M306" s="193"/>
      <c r="N306" s="194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197</v>
      </c>
      <c r="AU306" s="18" t="s">
        <v>86</v>
      </c>
    </row>
    <row r="307" spans="1:65" s="2" customFormat="1" ht="24.15" customHeight="1">
      <c r="A307" s="35"/>
      <c r="B307" s="36"/>
      <c r="C307" s="176" t="s">
        <v>543</v>
      </c>
      <c r="D307" s="176" t="s">
        <v>191</v>
      </c>
      <c r="E307" s="177" t="s">
        <v>534</v>
      </c>
      <c r="F307" s="178" t="s">
        <v>535</v>
      </c>
      <c r="G307" s="179" t="s">
        <v>194</v>
      </c>
      <c r="H307" s="180">
        <v>2</v>
      </c>
      <c r="I307" s="181"/>
      <c r="J307" s="182">
        <f>ROUND(I307*H307,2)</f>
        <v>0</v>
      </c>
      <c r="K307" s="183"/>
      <c r="L307" s="40"/>
      <c r="M307" s="184" t="s">
        <v>19</v>
      </c>
      <c r="N307" s="185" t="s">
        <v>47</v>
      </c>
      <c r="O307" s="65"/>
      <c r="P307" s="186">
        <f>O307*H307</f>
        <v>0</v>
      </c>
      <c r="Q307" s="186">
        <v>0</v>
      </c>
      <c r="R307" s="186">
        <f>Q307*H307</f>
        <v>0</v>
      </c>
      <c r="S307" s="186">
        <v>0</v>
      </c>
      <c r="T307" s="18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8" t="s">
        <v>195</v>
      </c>
      <c r="AT307" s="188" t="s">
        <v>191</v>
      </c>
      <c r="AU307" s="188" t="s">
        <v>86</v>
      </c>
      <c r="AY307" s="18" t="s">
        <v>189</v>
      </c>
      <c r="BE307" s="189">
        <f>IF(N307="základní",J307,0)</f>
        <v>0</v>
      </c>
      <c r="BF307" s="189">
        <f>IF(N307="snížená",J307,0)</f>
        <v>0</v>
      </c>
      <c r="BG307" s="189">
        <f>IF(N307="zákl. přenesená",J307,0)</f>
        <v>0</v>
      </c>
      <c r="BH307" s="189">
        <f>IF(N307="sníž. přenesená",J307,0)</f>
        <v>0</v>
      </c>
      <c r="BI307" s="189">
        <f>IF(N307="nulová",J307,0)</f>
        <v>0</v>
      </c>
      <c r="BJ307" s="18" t="s">
        <v>84</v>
      </c>
      <c r="BK307" s="189">
        <f>ROUND(I307*H307,2)</f>
        <v>0</v>
      </c>
      <c r="BL307" s="18" t="s">
        <v>195</v>
      </c>
      <c r="BM307" s="188" t="s">
        <v>1483</v>
      </c>
    </row>
    <row r="308" spans="1:65" s="2" customFormat="1" ht="28.8">
      <c r="A308" s="35"/>
      <c r="B308" s="36"/>
      <c r="C308" s="37"/>
      <c r="D308" s="190" t="s">
        <v>197</v>
      </c>
      <c r="E308" s="37"/>
      <c r="F308" s="191" t="s">
        <v>537</v>
      </c>
      <c r="G308" s="37"/>
      <c r="H308" s="37"/>
      <c r="I308" s="192"/>
      <c r="J308" s="37"/>
      <c r="K308" s="37"/>
      <c r="L308" s="40"/>
      <c r="M308" s="193"/>
      <c r="N308" s="194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197</v>
      </c>
      <c r="AU308" s="18" t="s">
        <v>86</v>
      </c>
    </row>
    <row r="309" spans="1:65" s="2" customFormat="1" ht="10.199999999999999">
      <c r="A309" s="35"/>
      <c r="B309" s="36"/>
      <c r="C309" s="37"/>
      <c r="D309" s="195" t="s">
        <v>199</v>
      </c>
      <c r="E309" s="37"/>
      <c r="F309" s="196" t="s">
        <v>538</v>
      </c>
      <c r="G309" s="37"/>
      <c r="H309" s="37"/>
      <c r="I309" s="192"/>
      <c r="J309" s="37"/>
      <c r="K309" s="37"/>
      <c r="L309" s="40"/>
      <c r="M309" s="193"/>
      <c r="N309" s="194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199</v>
      </c>
      <c r="AU309" s="18" t="s">
        <v>86</v>
      </c>
    </row>
    <row r="310" spans="1:65" s="13" customFormat="1" ht="10.199999999999999">
      <c r="B310" s="197"/>
      <c r="C310" s="198"/>
      <c r="D310" s="190" t="s">
        <v>201</v>
      </c>
      <c r="E310" s="199" t="s">
        <v>19</v>
      </c>
      <c r="F310" s="200" t="s">
        <v>86</v>
      </c>
      <c r="G310" s="198"/>
      <c r="H310" s="201">
        <v>2</v>
      </c>
      <c r="I310" s="202"/>
      <c r="J310" s="198"/>
      <c r="K310" s="198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201</v>
      </c>
      <c r="AU310" s="207" t="s">
        <v>86</v>
      </c>
      <c r="AV310" s="13" t="s">
        <v>86</v>
      </c>
      <c r="AW310" s="13" t="s">
        <v>37</v>
      </c>
      <c r="AX310" s="13" t="s">
        <v>84</v>
      </c>
      <c r="AY310" s="207" t="s">
        <v>189</v>
      </c>
    </row>
    <row r="311" spans="1:65" s="2" customFormat="1" ht="24.15" customHeight="1">
      <c r="A311" s="35"/>
      <c r="B311" s="36"/>
      <c r="C311" s="208" t="s">
        <v>549</v>
      </c>
      <c r="D311" s="208" t="s">
        <v>269</v>
      </c>
      <c r="E311" s="209" t="s">
        <v>540</v>
      </c>
      <c r="F311" s="210" t="s">
        <v>541</v>
      </c>
      <c r="G311" s="211" t="s">
        <v>194</v>
      </c>
      <c r="H311" s="212">
        <v>2</v>
      </c>
      <c r="I311" s="213"/>
      <c r="J311" s="214">
        <f>ROUND(I311*H311,2)</f>
        <v>0</v>
      </c>
      <c r="K311" s="215"/>
      <c r="L311" s="216"/>
      <c r="M311" s="217" t="s">
        <v>19</v>
      </c>
      <c r="N311" s="218" t="s">
        <v>47</v>
      </c>
      <c r="O311" s="65"/>
      <c r="P311" s="186">
        <f>O311*H311</f>
        <v>0</v>
      </c>
      <c r="Q311" s="186">
        <v>2.2300000000000002E-3</v>
      </c>
      <c r="R311" s="186">
        <f>Q311*H311</f>
        <v>4.4600000000000004E-3</v>
      </c>
      <c r="S311" s="186">
        <v>0</v>
      </c>
      <c r="T311" s="18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8" t="s">
        <v>226</v>
      </c>
      <c r="AT311" s="188" t="s">
        <v>269</v>
      </c>
      <c r="AU311" s="188" t="s">
        <v>86</v>
      </c>
      <c r="AY311" s="18" t="s">
        <v>189</v>
      </c>
      <c r="BE311" s="189">
        <f>IF(N311="základní",J311,0)</f>
        <v>0</v>
      </c>
      <c r="BF311" s="189">
        <f>IF(N311="snížená",J311,0)</f>
        <v>0</v>
      </c>
      <c r="BG311" s="189">
        <f>IF(N311="zákl. přenesená",J311,0)</f>
        <v>0</v>
      </c>
      <c r="BH311" s="189">
        <f>IF(N311="sníž. přenesená",J311,0)</f>
        <v>0</v>
      </c>
      <c r="BI311" s="189">
        <f>IF(N311="nulová",J311,0)</f>
        <v>0</v>
      </c>
      <c r="BJ311" s="18" t="s">
        <v>84</v>
      </c>
      <c r="BK311" s="189">
        <f>ROUND(I311*H311,2)</f>
        <v>0</v>
      </c>
      <c r="BL311" s="18" t="s">
        <v>195</v>
      </c>
      <c r="BM311" s="188" t="s">
        <v>1484</v>
      </c>
    </row>
    <row r="312" spans="1:65" s="2" customFormat="1" ht="10.199999999999999">
      <c r="A312" s="35"/>
      <c r="B312" s="36"/>
      <c r="C312" s="37"/>
      <c r="D312" s="190" t="s">
        <v>197</v>
      </c>
      <c r="E312" s="37"/>
      <c r="F312" s="191" t="s">
        <v>541</v>
      </c>
      <c r="G312" s="37"/>
      <c r="H312" s="37"/>
      <c r="I312" s="192"/>
      <c r="J312" s="37"/>
      <c r="K312" s="37"/>
      <c r="L312" s="40"/>
      <c r="M312" s="193"/>
      <c r="N312" s="194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197</v>
      </c>
      <c r="AU312" s="18" t="s">
        <v>86</v>
      </c>
    </row>
    <row r="313" spans="1:65" s="2" customFormat="1" ht="24.15" customHeight="1">
      <c r="A313" s="35"/>
      <c r="B313" s="36"/>
      <c r="C313" s="176" t="s">
        <v>553</v>
      </c>
      <c r="D313" s="176" t="s">
        <v>191</v>
      </c>
      <c r="E313" s="177" t="s">
        <v>1485</v>
      </c>
      <c r="F313" s="178" t="s">
        <v>1486</v>
      </c>
      <c r="G313" s="179" t="s">
        <v>194</v>
      </c>
      <c r="H313" s="180">
        <v>33</v>
      </c>
      <c r="I313" s="181"/>
      <c r="J313" s="182">
        <f>ROUND(I313*H313,2)</f>
        <v>0</v>
      </c>
      <c r="K313" s="183"/>
      <c r="L313" s="40"/>
      <c r="M313" s="184" t="s">
        <v>19</v>
      </c>
      <c r="N313" s="185" t="s">
        <v>47</v>
      </c>
      <c r="O313" s="65"/>
      <c r="P313" s="186">
        <f>O313*H313</f>
        <v>0</v>
      </c>
      <c r="Q313" s="186">
        <v>0</v>
      </c>
      <c r="R313" s="186">
        <f>Q313*H313</f>
        <v>0</v>
      </c>
      <c r="S313" s="186">
        <v>0</v>
      </c>
      <c r="T313" s="18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8" t="s">
        <v>195</v>
      </c>
      <c r="AT313" s="188" t="s">
        <v>191</v>
      </c>
      <c r="AU313" s="188" t="s">
        <v>86</v>
      </c>
      <c r="AY313" s="18" t="s">
        <v>189</v>
      </c>
      <c r="BE313" s="189">
        <f>IF(N313="základní",J313,0)</f>
        <v>0</v>
      </c>
      <c r="BF313" s="189">
        <f>IF(N313="snížená",J313,0)</f>
        <v>0</v>
      </c>
      <c r="BG313" s="189">
        <f>IF(N313="zákl. přenesená",J313,0)</f>
        <v>0</v>
      </c>
      <c r="BH313" s="189">
        <f>IF(N313="sníž. přenesená",J313,0)</f>
        <v>0</v>
      </c>
      <c r="BI313" s="189">
        <f>IF(N313="nulová",J313,0)</f>
        <v>0</v>
      </c>
      <c r="BJ313" s="18" t="s">
        <v>84</v>
      </c>
      <c r="BK313" s="189">
        <f>ROUND(I313*H313,2)</f>
        <v>0</v>
      </c>
      <c r="BL313" s="18" t="s">
        <v>195</v>
      </c>
      <c r="BM313" s="188" t="s">
        <v>1487</v>
      </c>
    </row>
    <row r="314" spans="1:65" s="2" customFormat="1" ht="28.8">
      <c r="A314" s="35"/>
      <c r="B314" s="36"/>
      <c r="C314" s="37"/>
      <c r="D314" s="190" t="s">
        <v>197</v>
      </c>
      <c r="E314" s="37"/>
      <c r="F314" s="191" t="s">
        <v>1488</v>
      </c>
      <c r="G314" s="37"/>
      <c r="H314" s="37"/>
      <c r="I314" s="192"/>
      <c r="J314" s="37"/>
      <c r="K314" s="37"/>
      <c r="L314" s="40"/>
      <c r="M314" s="193"/>
      <c r="N314" s="194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197</v>
      </c>
      <c r="AU314" s="18" t="s">
        <v>86</v>
      </c>
    </row>
    <row r="315" spans="1:65" s="2" customFormat="1" ht="10.199999999999999">
      <c r="A315" s="35"/>
      <c r="B315" s="36"/>
      <c r="C315" s="37"/>
      <c r="D315" s="195" t="s">
        <v>199</v>
      </c>
      <c r="E315" s="37"/>
      <c r="F315" s="196" t="s">
        <v>1489</v>
      </c>
      <c r="G315" s="37"/>
      <c r="H315" s="37"/>
      <c r="I315" s="192"/>
      <c r="J315" s="37"/>
      <c r="K315" s="37"/>
      <c r="L315" s="40"/>
      <c r="M315" s="193"/>
      <c r="N315" s="194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199</v>
      </c>
      <c r="AU315" s="18" t="s">
        <v>86</v>
      </c>
    </row>
    <row r="316" spans="1:65" s="13" customFormat="1" ht="10.199999999999999">
      <c r="B316" s="197"/>
      <c r="C316" s="198"/>
      <c r="D316" s="190" t="s">
        <v>201</v>
      </c>
      <c r="E316" s="199" t="s">
        <v>19</v>
      </c>
      <c r="F316" s="200" t="s">
        <v>407</v>
      </c>
      <c r="G316" s="198"/>
      <c r="H316" s="201">
        <v>33</v>
      </c>
      <c r="I316" s="202"/>
      <c r="J316" s="198"/>
      <c r="K316" s="198"/>
      <c r="L316" s="203"/>
      <c r="M316" s="204"/>
      <c r="N316" s="205"/>
      <c r="O316" s="205"/>
      <c r="P316" s="205"/>
      <c r="Q316" s="205"/>
      <c r="R316" s="205"/>
      <c r="S316" s="205"/>
      <c r="T316" s="206"/>
      <c r="AT316" s="207" t="s">
        <v>201</v>
      </c>
      <c r="AU316" s="207" t="s">
        <v>86</v>
      </c>
      <c r="AV316" s="13" t="s">
        <v>86</v>
      </c>
      <c r="AW316" s="13" t="s">
        <v>37</v>
      </c>
      <c r="AX316" s="13" t="s">
        <v>84</v>
      </c>
      <c r="AY316" s="207" t="s">
        <v>189</v>
      </c>
    </row>
    <row r="317" spans="1:65" s="2" customFormat="1" ht="16.5" customHeight="1">
      <c r="A317" s="35"/>
      <c r="B317" s="36"/>
      <c r="C317" s="208" t="s">
        <v>559</v>
      </c>
      <c r="D317" s="208" t="s">
        <v>269</v>
      </c>
      <c r="E317" s="209" t="s">
        <v>1490</v>
      </c>
      <c r="F317" s="210" t="s">
        <v>1491</v>
      </c>
      <c r="G317" s="211" t="s">
        <v>194</v>
      </c>
      <c r="H317" s="212">
        <v>5</v>
      </c>
      <c r="I317" s="213"/>
      <c r="J317" s="214">
        <f>ROUND(I317*H317,2)</f>
        <v>0</v>
      </c>
      <c r="K317" s="215"/>
      <c r="L317" s="216"/>
      <c r="M317" s="217" t="s">
        <v>19</v>
      </c>
      <c r="N317" s="218" t="s">
        <v>47</v>
      </c>
      <c r="O317" s="65"/>
      <c r="P317" s="186">
        <f>O317*H317</f>
        <v>0</v>
      </c>
      <c r="Q317" s="186">
        <v>6.0000000000000001E-3</v>
      </c>
      <c r="R317" s="186">
        <f>Q317*H317</f>
        <v>0.03</v>
      </c>
      <c r="S317" s="186">
        <v>0</v>
      </c>
      <c r="T317" s="18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8" t="s">
        <v>226</v>
      </c>
      <c r="AT317" s="188" t="s">
        <v>269</v>
      </c>
      <c r="AU317" s="188" t="s">
        <v>86</v>
      </c>
      <c r="AY317" s="18" t="s">
        <v>189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18" t="s">
        <v>84</v>
      </c>
      <c r="BK317" s="189">
        <f>ROUND(I317*H317,2)</f>
        <v>0</v>
      </c>
      <c r="BL317" s="18" t="s">
        <v>195</v>
      </c>
      <c r="BM317" s="188" t="s">
        <v>1492</v>
      </c>
    </row>
    <row r="318" spans="1:65" s="2" customFormat="1" ht="10.199999999999999">
      <c r="A318" s="35"/>
      <c r="B318" s="36"/>
      <c r="C318" s="37"/>
      <c r="D318" s="190" t="s">
        <v>197</v>
      </c>
      <c r="E318" s="37"/>
      <c r="F318" s="191" t="s">
        <v>1491</v>
      </c>
      <c r="G318" s="37"/>
      <c r="H318" s="37"/>
      <c r="I318" s="192"/>
      <c r="J318" s="37"/>
      <c r="K318" s="37"/>
      <c r="L318" s="40"/>
      <c r="M318" s="193"/>
      <c r="N318" s="194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197</v>
      </c>
      <c r="AU318" s="18" t="s">
        <v>86</v>
      </c>
    </row>
    <row r="319" spans="1:65" s="13" customFormat="1" ht="10.199999999999999">
      <c r="B319" s="197"/>
      <c r="C319" s="198"/>
      <c r="D319" s="190" t="s">
        <v>201</v>
      </c>
      <c r="E319" s="199" t="s">
        <v>19</v>
      </c>
      <c r="F319" s="200" t="s">
        <v>220</v>
      </c>
      <c r="G319" s="198"/>
      <c r="H319" s="201">
        <v>5</v>
      </c>
      <c r="I319" s="202"/>
      <c r="J319" s="198"/>
      <c r="K319" s="198"/>
      <c r="L319" s="203"/>
      <c r="M319" s="204"/>
      <c r="N319" s="205"/>
      <c r="O319" s="205"/>
      <c r="P319" s="205"/>
      <c r="Q319" s="205"/>
      <c r="R319" s="205"/>
      <c r="S319" s="205"/>
      <c r="T319" s="206"/>
      <c r="AT319" s="207" t="s">
        <v>201</v>
      </c>
      <c r="AU319" s="207" t="s">
        <v>86</v>
      </c>
      <c r="AV319" s="13" t="s">
        <v>86</v>
      </c>
      <c r="AW319" s="13" t="s">
        <v>37</v>
      </c>
      <c r="AX319" s="13" t="s">
        <v>84</v>
      </c>
      <c r="AY319" s="207" t="s">
        <v>189</v>
      </c>
    </row>
    <row r="320" spans="1:65" s="2" customFormat="1" ht="16.5" customHeight="1">
      <c r="A320" s="35"/>
      <c r="B320" s="36"/>
      <c r="C320" s="208" t="s">
        <v>563</v>
      </c>
      <c r="D320" s="208" t="s">
        <v>269</v>
      </c>
      <c r="E320" s="209" t="s">
        <v>1493</v>
      </c>
      <c r="F320" s="210" t="s">
        <v>1494</v>
      </c>
      <c r="G320" s="211" t="s">
        <v>194</v>
      </c>
      <c r="H320" s="212">
        <v>2</v>
      </c>
      <c r="I320" s="213"/>
      <c r="J320" s="214">
        <f>ROUND(I320*H320,2)</f>
        <v>0</v>
      </c>
      <c r="K320" s="215"/>
      <c r="L320" s="216"/>
      <c r="M320" s="217" t="s">
        <v>19</v>
      </c>
      <c r="N320" s="218" t="s">
        <v>47</v>
      </c>
      <c r="O320" s="65"/>
      <c r="P320" s="186">
        <f>O320*H320</f>
        <v>0</v>
      </c>
      <c r="Q320" s="186">
        <v>6.1000000000000004E-3</v>
      </c>
      <c r="R320" s="186">
        <f>Q320*H320</f>
        <v>1.2200000000000001E-2</v>
      </c>
      <c r="S320" s="186">
        <v>0</v>
      </c>
      <c r="T320" s="18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8" t="s">
        <v>226</v>
      </c>
      <c r="AT320" s="188" t="s">
        <v>269</v>
      </c>
      <c r="AU320" s="188" t="s">
        <v>86</v>
      </c>
      <c r="AY320" s="18" t="s">
        <v>189</v>
      </c>
      <c r="BE320" s="189">
        <f>IF(N320="základní",J320,0)</f>
        <v>0</v>
      </c>
      <c r="BF320" s="189">
        <f>IF(N320="snížená",J320,0)</f>
        <v>0</v>
      </c>
      <c r="BG320" s="189">
        <f>IF(N320="zákl. přenesená",J320,0)</f>
        <v>0</v>
      </c>
      <c r="BH320" s="189">
        <f>IF(N320="sníž. přenesená",J320,0)</f>
        <v>0</v>
      </c>
      <c r="BI320" s="189">
        <f>IF(N320="nulová",J320,0)</f>
        <v>0</v>
      </c>
      <c r="BJ320" s="18" t="s">
        <v>84</v>
      </c>
      <c r="BK320" s="189">
        <f>ROUND(I320*H320,2)</f>
        <v>0</v>
      </c>
      <c r="BL320" s="18" t="s">
        <v>195</v>
      </c>
      <c r="BM320" s="188" t="s">
        <v>1495</v>
      </c>
    </row>
    <row r="321" spans="1:65" s="2" customFormat="1" ht="10.199999999999999">
      <c r="A321" s="35"/>
      <c r="B321" s="36"/>
      <c r="C321" s="37"/>
      <c r="D321" s="190" t="s">
        <v>197</v>
      </c>
      <c r="E321" s="37"/>
      <c r="F321" s="191" t="s">
        <v>1494</v>
      </c>
      <c r="G321" s="37"/>
      <c r="H321" s="37"/>
      <c r="I321" s="192"/>
      <c r="J321" s="37"/>
      <c r="K321" s="37"/>
      <c r="L321" s="40"/>
      <c r="M321" s="193"/>
      <c r="N321" s="194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197</v>
      </c>
      <c r="AU321" s="18" t="s">
        <v>86</v>
      </c>
    </row>
    <row r="322" spans="1:65" s="13" customFormat="1" ht="10.199999999999999">
      <c r="B322" s="197"/>
      <c r="C322" s="198"/>
      <c r="D322" s="190" t="s">
        <v>201</v>
      </c>
      <c r="E322" s="199" t="s">
        <v>19</v>
      </c>
      <c r="F322" s="200" t="s">
        <v>86</v>
      </c>
      <c r="G322" s="198"/>
      <c r="H322" s="201">
        <v>2</v>
      </c>
      <c r="I322" s="202"/>
      <c r="J322" s="198"/>
      <c r="K322" s="198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201</v>
      </c>
      <c r="AU322" s="207" t="s">
        <v>86</v>
      </c>
      <c r="AV322" s="13" t="s">
        <v>86</v>
      </c>
      <c r="AW322" s="13" t="s">
        <v>37</v>
      </c>
      <c r="AX322" s="13" t="s">
        <v>84</v>
      </c>
      <c r="AY322" s="207" t="s">
        <v>189</v>
      </c>
    </row>
    <row r="323" spans="1:65" s="2" customFormat="1" ht="16.5" customHeight="1">
      <c r="A323" s="35"/>
      <c r="B323" s="36"/>
      <c r="C323" s="208" t="s">
        <v>567</v>
      </c>
      <c r="D323" s="208" t="s">
        <v>269</v>
      </c>
      <c r="E323" s="209" t="s">
        <v>1496</v>
      </c>
      <c r="F323" s="210" t="s">
        <v>1497</v>
      </c>
      <c r="G323" s="211" t="s">
        <v>194</v>
      </c>
      <c r="H323" s="212">
        <v>24</v>
      </c>
      <c r="I323" s="213"/>
      <c r="J323" s="214">
        <f>ROUND(I323*H323,2)</f>
        <v>0</v>
      </c>
      <c r="K323" s="215"/>
      <c r="L323" s="216"/>
      <c r="M323" s="217" t="s">
        <v>19</v>
      </c>
      <c r="N323" s="218" t="s">
        <v>47</v>
      </c>
      <c r="O323" s="65"/>
      <c r="P323" s="186">
        <f>O323*H323</f>
        <v>0</v>
      </c>
      <c r="Q323" s="186">
        <v>1.8E-3</v>
      </c>
      <c r="R323" s="186">
        <f>Q323*H323</f>
        <v>4.3200000000000002E-2</v>
      </c>
      <c r="S323" s="186">
        <v>0</v>
      </c>
      <c r="T323" s="18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8" t="s">
        <v>226</v>
      </c>
      <c r="AT323" s="188" t="s">
        <v>269</v>
      </c>
      <c r="AU323" s="188" t="s">
        <v>86</v>
      </c>
      <c r="AY323" s="18" t="s">
        <v>189</v>
      </c>
      <c r="BE323" s="189">
        <f>IF(N323="základní",J323,0)</f>
        <v>0</v>
      </c>
      <c r="BF323" s="189">
        <f>IF(N323="snížená",J323,0)</f>
        <v>0</v>
      </c>
      <c r="BG323" s="189">
        <f>IF(N323="zákl. přenesená",J323,0)</f>
        <v>0</v>
      </c>
      <c r="BH323" s="189">
        <f>IF(N323="sníž. přenesená",J323,0)</f>
        <v>0</v>
      </c>
      <c r="BI323" s="189">
        <f>IF(N323="nulová",J323,0)</f>
        <v>0</v>
      </c>
      <c r="BJ323" s="18" t="s">
        <v>84</v>
      </c>
      <c r="BK323" s="189">
        <f>ROUND(I323*H323,2)</f>
        <v>0</v>
      </c>
      <c r="BL323" s="18" t="s">
        <v>195</v>
      </c>
      <c r="BM323" s="188" t="s">
        <v>1498</v>
      </c>
    </row>
    <row r="324" spans="1:65" s="2" customFormat="1" ht="10.199999999999999">
      <c r="A324" s="35"/>
      <c r="B324" s="36"/>
      <c r="C324" s="37"/>
      <c r="D324" s="190" t="s">
        <v>197</v>
      </c>
      <c r="E324" s="37"/>
      <c r="F324" s="191" t="s">
        <v>1497</v>
      </c>
      <c r="G324" s="37"/>
      <c r="H324" s="37"/>
      <c r="I324" s="192"/>
      <c r="J324" s="37"/>
      <c r="K324" s="37"/>
      <c r="L324" s="40"/>
      <c r="M324" s="193"/>
      <c r="N324" s="194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197</v>
      </c>
      <c r="AU324" s="18" t="s">
        <v>86</v>
      </c>
    </row>
    <row r="325" spans="1:65" s="13" customFormat="1" ht="10.199999999999999">
      <c r="B325" s="197"/>
      <c r="C325" s="198"/>
      <c r="D325" s="190" t="s">
        <v>201</v>
      </c>
      <c r="E325" s="199" t="s">
        <v>19</v>
      </c>
      <c r="F325" s="200" t="s">
        <v>1499</v>
      </c>
      <c r="G325" s="198"/>
      <c r="H325" s="201">
        <v>24</v>
      </c>
      <c r="I325" s="202"/>
      <c r="J325" s="198"/>
      <c r="K325" s="198"/>
      <c r="L325" s="203"/>
      <c r="M325" s="204"/>
      <c r="N325" s="205"/>
      <c r="O325" s="205"/>
      <c r="P325" s="205"/>
      <c r="Q325" s="205"/>
      <c r="R325" s="205"/>
      <c r="S325" s="205"/>
      <c r="T325" s="206"/>
      <c r="AT325" s="207" t="s">
        <v>201</v>
      </c>
      <c r="AU325" s="207" t="s">
        <v>86</v>
      </c>
      <c r="AV325" s="13" t="s">
        <v>86</v>
      </c>
      <c r="AW325" s="13" t="s">
        <v>37</v>
      </c>
      <c r="AX325" s="13" t="s">
        <v>84</v>
      </c>
      <c r="AY325" s="207" t="s">
        <v>189</v>
      </c>
    </row>
    <row r="326" spans="1:65" s="2" customFormat="1" ht="16.5" customHeight="1">
      <c r="A326" s="35"/>
      <c r="B326" s="36"/>
      <c r="C326" s="208" t="s">
        <v>573</v>
      </c>
      <c r="D326" s="208" t="s">
        <v>269</v>
      </c>
      <c r="E326" s="209" t="s">
        <v>1500</v>
      </c>
      <c r="F326" s="210" t="s">
        <v>1501</v>
      </c>
      <c r="G326" s="211" t="s">
        <v>194</v>
      </c>
      <c r="H326" s="212">
        <v>1</v>
      </c>
      <c r="I326" s="213"/>
      <c r="J326" s="214">
        <f>ROUND(I326*H326,2)</f>
        <v>0</v>
      </c>
      <c r="K326" s="215"/>
      <c r="L326" s="216"/>
      <c r="M326" s="217" t="s">
        <v>19</v>
      </c>
      <c r="N326" s="218" t="s">
        <v>47</v>
      </c>
      <c r="O326" s="65"/>
      <c r="P326" s="186">
        <f>O326*H326</f>
        <v>0</v>
      </c>
      <c r="Q326" s="186">
        <v>8.1999999999999998E-4</v>
      </c>
      <c r="R326" s="186">
        <f>Q326*H326</f>
        <v>8.1999999999999998E-4</v>
      </c>
      <c r="S326" s="186">
        <v>0</v>
      </c>
      <c r="T326" s="18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8" t="s">
        <v>226</v>
      </c>
      <c r="AT326" s="188" t="s">
        <v>269</v>
      </c>
      <c r="AU326" s="188" t="s">
        <v>86</v>
      </c>
      <c r="AY326" s="18" t="s">
        <v>189</v>
      </c>
      <c r="BE326" s="189">
        <f>IF(N326="základní",J326,0)</f>
        <v>0</v>
      </c>
      <c r="BF326" s="189">
        <f>IF(N326="snížená",J326,0)</f>
        <v>0</v>
      </c>
      <c r="BG326" s="189">
        <f>IF(N326="zákl. přenesená",J326,0)</f>
        <v>0</v>
      </c>
      <c r="BH326" s="189">
        <f>IF(N326="sníž. přenesená",J326,0)</f>
        <v>0</v>
      </c>
      <c r="BI326" s="189">
        <f>IF(N326="nulová",J326,0)</f>
        <v>0</v>
      </c>
      <c r="BJ326" s="18" t="s">
        <v>84</v>
      </c>
      <c r="BK326" s="189">
        <f>ROUND(I326*H326,2)</f>
        <v>0</v>
      </c>
      <c r="BL326" s="18" t="s">
        <v>195</v>
      </c>
      <c r="BM326" s="188" t="s">
        <v>1502</v>
      </c>
    </row>
    <row r="327" spans="1:65" s="2" customFormat="1" ht="10.199999999999999">
      <c r="A327" s="35"/>
      <c r="B327" s="36"/>
      <c r="C327" s="37"/>
      <c r="D327" s="190" t="s">
        <v>197</v>
      </c>
      <c r="E327" s="37"/>
      <c r="F327" s="191" t="s">
        <v>1501</v>
      </c>
      <c r="G327" s="37"/>
      <c r="H327" s="37"/>
      <c r="I327" s="192"/>
      <c r="J327" s="37"/>
      <c r="K327" s="37"/>
      <c r="L327" s="40"/>
      <c r="M327" s="193"/>
      <c r="N327" s="194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197</v>
      </c>
      <c r="AU327" s="18" t="s">
        <v>86</v>
      </c>
    </row>
    <row r="328" spans="1:65" s="2" customFormat="1" ht="24.15" customHeight="1">
      <c r="A328" s="35"/>
      <c r="B328" s="36"/>
      <c r="C328" s="176" t="s">
        <v>577</v>
      </c>
      <c r="D328" s="176" t="s">
        <v>191</v>
      </c>
      <c r="E328" s="177" t="s">
        <v>1503</v>
      </c>
      <c r="F328" s="178" t="s">
        <v>1504</v>
      </c>
      <c r="G328" s="179" t="s">
        <v>194</v>
      </c>
      <c r="H328" s="180">
        <v>10</v>
      </c>
      <c r="I328" s="181"/>
      <c r="J328" s="182">
        <f>ROUND(I328*H328,2)</f>
        <v>0</v>
      </c>
      <c r="K328" s="183"/>
      <c r="L328" s="40"/>
      <c r="M328" s="184" t="s">
        <v>19</v>
      </c>
      <c r="N328" s="185" t="s">
        <v>47</v>
      </c>
      <c r="O328" s="65"/>
      <c r="P328" s="186">
        <f>O328*H328</f>
        <v>0</v>
      </c>
      <c r="Q328" s="186">
        <v>0</v>
      </c>
      <c r="R328" s="186">
        <f>Q328*H328</f>
        <v>0</v>
      </c>
      <c r="S328" s="186">
        <v>0</v>
      </c>
      <c r="T328" s="18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8" t="s">
        <v>195</v>
      </c>
      <c r="AT328" s="188" t="s">
        <v>191</v>
      </c>
      <c r="AU328" s="188" t="s">
        <v>86</v>
      </c>
      <c r="AY328" s="18" t="s">
        <v>189</v>
      </c>
      <c r="BE328" s="189">
        <f>IF(N328="základní",J328,0)</f>
        <v>0</v>
      </c>
      <c r="BF328" s="189">
        <f>IF(N328="snížená",J328,0)</f>
        <v>0</v>
      </c>
      <c r="BG328" s="189">
        <f>IF(N328="zákl. přenesená",J328,0)</f>
        <v>0</v>
      </c>
      <c r="BH328" s="189">
        <f>IF(N328="sníž. přenesená",J328,0)</f>
        <v>0</v>
      </c>
      <c r="BI328" s="189">
        <f>IF(N328="nulová",J328,0)</f>
        <v>0</v>
      </c>
      <c r="BJ328" s="18" t="s">
        <v>84</v>
      </c>
      <c r="BK328" s="189">
        <f>ROUND(I328*H328,2)</f>
        <v>0</v>
      </c>
      <c r="BL328" s="18" t="s">
        <v>195</v>
      </c>
      <c r="BM328" s="188" t="s">
        <v>1505</v>
      </c>
    </row>
    <row r="329" spans="1:65" s="2" customFormat="1" ht="28.8">
      <c r="A329" s="35"/>
      <c r="B329" s="36"/>
      <c r="C329" s="37"/>
      <c r="D329" s="190" t="s">
        <v>197</v>
      </c>
      <c r="E329" s="37"/>
      <c r="F329" s="191" t="s">
        <v>1506</v>
      </c>
      <c r="G329" s="37"/>
      <c r="H329" s="37"/>
      <c r="I329" s="192"/>
      <c r="J329" s="37"/>
      <c r="K329" s="37"/>
      <c r="L329" s="40"/>
      <c r="M329" s="193"/>
      <c r="N329" s="194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197</v>
      </c>
      <c r="AU329" s="18" t="s">
        <v>86</v>
      </c>
    </row>
    <row r="330" spans="1:65" s="2" customFormat="1" ht="10.199999999999999">
      <c r="A330" s="35"/>
      <c r="B330" s="36"/>
      <c r="C330" s="37"/>
      <c r="D330" s="195" t="s">
        <v>199</v>
      </c>
      <c r="E330" s="37"/>
      <c r="F330" s="196" t="s">
        <v>1507</v>
      </c>
      <c r="G330" s="37"/>
      <c r="H330" s="37"/>
      <c r="I330" s="192"/>
      <c r="J330" s="37"/>
      <c r="K330" s="37"/>
      <c r="L330" s="40"/>
      <c r="M330" s="193"/>
      <c r="N330" s="194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199</v>
      </c>
      <c r="AU330" s="18" t="s">
        <v>86</v>
      </c>
    </row>
    <row r="331" spans="1:65" s="13" customFormat="1" ht="10.199999999999999">
      <c r="B331" s="197"/>
      <c r="C331" s="198"/>
      <c r="D331" s="190" t="s">
        <v>201</v>
      </c>
      <c r="E331" s="199" t="s">
        <v>19</v>
      </c>
      <c r="F331" s="200" t="s">
        <v>256</v>
      </c>
      <c r="G331" s="198"/>
      <c r="H331" s="201">
        <v>10</v>
      </c>
      <c r="I331" s="202"/>
      <c r="J331" s="198"/>
      <c r="K331" s="198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201</v>
      </c>
      <c r="AU331" s="207" t="s">
        <v>86</v>
      </c>
      <c r="AV331" s="13" t="s">
        <v>86</v>
      </c>
      <c r="AW331" s="13" t="s">
        <v>37</v>
      </c>
      <c r="AX331" s="13" t="s">
        <v>84</v>
      </c>
      <c r="AY331" s="207" t="s">
        <v>189</v>
      </c>
    </row>
    <row r="332" spans="1:65" s="2" customFormat="1" ht="16.5" customHeight="1">
      <c r="A332" s="35"/>
      <c r="B332" s="36"/>
      <c r="C332" s="208" t="s">
        <v>581</v>
      </c>
      <c r="D332" s="208" t="s">
        <v>269</v>
      </c>
      <c r="E332" s="209" t="s">
        <v>1508</v>
      </c>
      <c r="F332" s="210" t="s">
        <v>1509</v>
      </c>
      <c r="G332" s="211" t="s">
        <v>194</v>
      </c>
      <c r="H332" s="212">
        <v>10</v>
      </c>
      <c r="I332" s="213"/>
      <c r="J332" s="214">
        <f>ROUND(I332*H332,2)</f>
        <v>0</v>
      </c>
      <c r="K332" s="215"/>
      <c r="L332" s="216"/>
      <c r="M332" s="217" t="s">
        <v>19</v>
      </c>
      <c r="N332" s="218" t="s">
        <v>47</v>
      </c>
      <c r="O332" s="65"/>
      <c r="P332" s="186">
        <f>O332*H332</f>
        <v>0</v>
      </c>
      <c r="Q332" s="186">
        <v>3.8E-3</v>
      </c>
      <c r="R332" s="186">
        <f>Q332*H332</f>
        <v>3.7999999999999999E-2</v>
      </c>
      <c r="S332" s="186">
        <v>0</v>
      </c>
      <c r="T332" s="18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8" t="s">
        <v>226</v>
      </c>
      <c r="AT332" s="188" t="s">
        <v>269</v>
      </c>
      <c r="AU332" s="188" t="s">
        <v>86</v>
      </c>
      <c r="AY332" s="18" t="s">
        <v>189</v>
      </c>
      <c r="BE332" s="189">
        <f>IF(N332="základní",J332,0)</f>
        <v>0</v>
      </c>
      <c r="BF332" s="189">
        <f>IF(N332="snížená",J332,0)</f>
        <v>0</v>
      </c>
      <c r="BG332" s="189">
        <f>IF(N332="zákl. přenesená",J332,0)</f>
        <v>0</v>
      </c>
      <c r="BH332" s="189">
        <f>IF(N332="sníž. přenesená",J332,0)</f>
        <v>0</v>
      </c>
      <c r="BI332" s="189">
        <f>IF(N332="nulová",J332,0)</f>
        <v>0</v>
      </c>
      <c r="BJ332" s="18" t="s">
        <v>84</v>
      </c>
      <c r="BK332" s="189">
        <f>ROUND(I332*H332,2)</f>
        <v>0</v>
      </c>
      <c r="BL332" s="18" t="s">
        <v>195</v>
      </c>
      <c r="BM332" s="188" t="s">
        <v>1510</v>
      </c>
    </row>
    <row r="333" spans="1:65" s="2" customFormat="1" ht="10.199999999999999">
      <c r="A333" s="35"/>
      <c r="B333" s="36"/>
      <c r="C333" s="37"/>
      <c r="D333" s="190" t="s">
        <v>197</v>
      </c>
      <c r="E333" s="37"/>
      <c r="F333" s="191" t="s">
        <v>1509</v>
      </c>
      <c r="G333" s="37"/>
      <c r="H333" s="37"/>
      <c r="I333" s="192"/>
      <c r="J333" s="37"/>
      <c r="K333" s="37"/>
      <c r="L333" s="40"/>
      <c r="M333" s="193"/>
      <c r="N333" s="194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197</v>
      </c>
      <c r="AU333" s="18" t="s">
        <v>86</v>
      </c>
    </row>
    <row r="334" spans="1:65" s="2" customFormat="1" ht="24.15" customHeight="1">
      <c r="A334" s="35"/>
      <c r="B334" s="36"/>
      <c r="C334" s="176" t="s">
        <v>587</v>
      </c>
      <c r="D334" s="176" t="s">
        <v>191</v>
      </c>
      <c r="E334" s="177" t="s">
        <v>1511</v>
      </c>
      <c r="F334" s="178" t="s">
        <v>1512</v>
      </c>
      <c r="G334" s="179" t="s">
        <v>194</v>
      </c>
      <c r="H334" s="180">
        <v>1</v>
      </c>
      <c r="I334" s="181"/>
      <c r="J334" s="182">
        <f>ROUND(I334*H334,2)</f>
        <v>0</v>
      </c>
      <c r="K334" s="183"/>
      <c r="L334" s="40"/>
      <c r="M334" s="184" t="s">
        <v>19</v>
      </c>
      <c r="N334" s="185" t="s">
        <v>47</v>
      </c>
      <c r="O334" s="65"/>
      <c r="P334" s="186">
        <f>O334*H334</f>
        <v>0</v>
      </c>
      <c r="Q334" s="186">
        <v>0</v>
      </c>
      <c r="R334" s="186">
        <f>Q334*H334</f>
        <v>0</v>
      </c>
      <c r="S334" s="186">
        <v>0</v>
      </c>
      <c r="T334" s="18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8" t="s">
        <v>195</v>
      </c>
      <c r="AT334" s="188" t="s">
        <v>191</v>
      </c>
      <c r="AU334" s="188" t="s">
        <v>86</v>
      </c>
      <c r="AY334" s="18" t="s">
        <v>189</v>
      </c>
      <c r="BE334" s="189">
        <f>IF(N334="základní",J334,0)</f>
        <v>0</v>
      </c>
      <c r="BF334" s="189">
        <f>IF(N334="snížená",J334,0)</f>
        <v>0</v>
      </c>
      <c r="BG334" s="189">
        <f>IF(N334="zákl. přenesená",J334,0)</f>
        <v>0</v>
      </c>
      <c r="BH334" s="189">
        <f>IF(N334="sníž. přenesená",J334,0)</f>
        <v>0</v>
      </c>
      <c r="BI334" s="189">
        <f>IF(N334="nulová",J334,0)</f>
        <v>0</v>
      </c>
      <c r="BJ334" s="18" t="s">
        <v>84</v>
      </c>
      <c r="BK334" s="189">
        <f>ROUND(I334*H334,2)</f>
        <v>0</v>
      </c>
      <c r="BL334" s="18" t="s">
        <v>195</v>
      </c>
      <c r="BM334" s="188" t="s">
        <v>1513</v>
      </c>
    </row>
    <row r="335" spans="1:65" s="2" customFormat="1" ht="28.8">
      <c r="A335" s="35"/>
      <c r="B335" s="36"/>
      <c r="C335" s="37"/>
      <c r="D335" s="190" t="s">
        <v>197</v>
      </c>
      <c r="E335" s="37"/>
      <c r="F335" s="191" t="s">
        <v>1514</v>
      </c>
      <c r="G335" s="37"/>
      <c r="H335" s="37"/>
      <c r="I335" s="192"/>
      <c r="J335" s="37"/>
      <c r="K335" s="37"/>
      <c r="L335" s="40"/>
      <c r="M335" s="193"/>
      <c r="N335" s="194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197</v>
      </c>
      <c r="AU335" s="18" t="s">
        <v>86</v>
      </c>
    </row>
    <row r="336" spans="1:65" s="13" customFormat="1" ht="10.199999999999999">
      <c r="B336" s="197"/>
      <c r="C336" s="198"/>
      <c r="D336" s="190" t="s">
        <v>201</v>
      </c>
      <c r="E336" s="199" t="s">
        <v>19</v>
      </c>
      <c r="F336" s="200" t="s">
        <v>84</v>
      </c>
      <c r="G336" s="198"/>
      <c r="H336" s="201">
        <v>1</v>
      </c>
      <c r="I336" s="202"/>
      <c r="J336" s="198"/>
      <c r="K336" s="198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201</v>
      </c>
      <c r="AU336" s="207" t="s">
        <v>86</v>
      </c>
      <c r="AV336" s="13" t="s">
        <v>86</v>
      </c>
      <c r="AW336" s="13" t="s">
        <v>37</v>
      </c>
      <c r="AX336" s="13" t="s">
        <v>84</v>
      </c>
      <c r="AY336" s="207" t="s">
        <v>189</v>
      </c>
    </row>
    <row r="337" spans="1:65" s="2" customFormat="1" ht="16.5" customHeight="1">
      <c r="A337" s="35"/>
      <c r="B337" s="36"/>
      <c r="C337" s="208" t="s">
        <v>591</v>
      </c>
      <c r="D337" s="208" t="s">
        <v>269</v>
      </c>
      <c r="E337" s="209" t="s">
        <v>1515</v>
      </c>
      <c r="F337" s="210" t="s">
        <v>1516</v>
      </c>
      <c r="G337" s="211" t="s">
        <v>194</v>
      </c>
      <c r="H337" s="212">
        <v>1</v>
      </c>
      <c r="I337" s="213"/>
      <c r="J337" s="214">
        <f>ROUND(I337*H337,2)</f>
        <v>0</v>
      </c>
      <c r="K337" s="215"/>
      <c r="L337" s="216"/>
      <c r="M337" s="217" t="s">
        <v>19</v>
      </c>
      <c r="N337" s="218" t="s">
        <v>47</v>
      </c>
      <c r="O337" s="65"/>
      <c r="P337" s="186">
        <f>O337*H337</f>
        <v>0</v>
      </c>
      <c r="Q337" s="186">
        <v>7.2000000000000005E-4</v>
      </c>
      <c r="R337" s="186">
        <f>Q337*H337</f>
        <v>7.2000000000000005E-4</v>
      </c>
      <c r="S337" s="186">
        <v>0</v>
      </c>
      <c r="T337" s="18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8" t="s">
        <v>226</v>
      </c>
      <c r="AT337" s="188" t="s">
        <v>269</v>
      </c>
      <c r="AU337" s="188" t="s">
        <v>86</v>
      </c>
      <c r="AY337" s="18" t="s">
        <v>189</v>
      </c>
      <c r="BE337" s="189">
        <f>IF(N337="základní",J337,0)</f>
        <v>0</v>
      </c>
      <c r="BF337" s="189">
        <f>IF(N337="snížená",J337,0)</f>
        <v>0</v>
      </c>
      <c r="BG337" s="189">
        <f>IF(N337="zákl. přenesená",J337,0)</f>
        <v>0</v>
      </c>
      <c r="BH337" s="189">
        <f>IF(N337="sníž. přenesená",J337,0)</f>
        <v>0</v>
      </c>
      <c r="BI337" s="189">
        <f>IF(N337="nulová",J337,0)</f>
        <v>0</v>
      </c>
      <c r="BJ337" s="18" t="s">
        <v>84</v>
      </c>
      <c r="BK337" s="189">
        <f>ROUND(I337*H337,2)</f>
        <v>0</v>
      </c>
      <c r="BL337" s="18" t="s">
        <v>195</v>
      </c>
      <c r="BM337" s="188" t="s">
        <v>1517</v>
      </c>
    </row>
    <row r="338" spans="1:65" s="2" customFormat="1" ht="10.199999999999999">
      <c r="A338" s="35"/>
      <c r="B338" s="36"/>
      <c r="C338" s="37"/>
      <c r="D338" s="190" t="s">
        <v>197</v>
      </c>
      <c r="E338" s="37"/>
      <c r="F338" s="191" t="s">
        <v>1516</v>
      </c>
      <c r="G338" s="37"/>
      <c r="H338" s="37"/>
      <c r="I338" s="192"/>
      <c r="J338" s="37"/>
      <c r="K338" s="37"/>
      <c r="L338" s="40"/>
      <c r="M338" s="193"/>
      <c r="N338" s="194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197</v>
      </c>
      <c r="AU338" s="18" t="s">
        <v>86</v>
      </c>
    </row>
    <row r="339" spans="1:65" s="2" customFormat="1" ht="24.15" customHeight="1">
      <c r="A339" s="35"/>
      <c r="B339" s="36"/>
      <c r="C339" s="176" t="s">
        <v>595</v>
      </c>
      <c r="D339" s="176" t="s">
        <v>191</v>
      </c>
      <c r="E339" s="177" t="s">
        <v>1518</v>
      </c>
      <c r="F339" s="178" t="s">
        <v>526</v>
      </c>
      <c r="G339" s="179" t="s">
        <v>194</v>
      </c>
      <c r="H339" s="180">
        <v>1</v>
      </c>
      <c r="I339" s="181"/>
      <c r="J339" s="182">
        <f>ROUND(I339*H339,2)</f>
        <v>0</v>
      </c>
      <c r="K339" s="183"/>
      <c r="L339" s="40"/>
      <c r="M339" s="184" t="s">
        <v>19</v>
      </c>
      <c r="N339" s="185" t="s">
        <v>47</v>
      </c>
      <c r="O339" s="65"/>
      <c r="P339" s="186">
        <f>O339*H339</f>
        <v>0</v>
      </c>
      <c r="Q339" s="186">
        <v>0</v>
      </c>
      <c r="R339" s="186">
        <f>Q339*H339</f>
        <v>0</v>
      </c>
      <c r="S339" s="186">
        <v>0</v>
      </c>
      <c r="T339" s="18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8" t="s">
        <v>195</v>
      </c>
      <c r="AT339" s="188" t="s">
        <v>191</v>
      </c>
      <c r="AU339" s="188" t="s">
        <v>86</v>
      </c>
      <c r="AY339" s="18" t="s">
        <v>189</v>
      </c>
      <c r="BE339" s="189">
        <f>IF(N339="základní",J339,0)</f>
        <v>0</v>
      </c>
      <c r="BF339" s="189">
        <f>IF(N339="snížená",J339,0)</f>
        <v>0</v>
      </c>
      <c r="BG339" s="189">
        <f>IF(N339="zákl. přenesená",J339,0)</f>
        <v>0</v>
      </c>
      <c r="BH339" s="189">
        <f>IF(N339="sníž. přenesená",J339,0)</f>
        <v>0</v>
      </c>
      <c r="BI339" s="189">
        <f>IF(N339="nulová",J339,0)</f>
        <v>0</v>
      </c>
      <c r="BJ339" s="18" t="s">
        <v>84</v>
      </c>
      <c r="BK339" s="189">
        <f>ROUND(I339*H339,2)</f>
        <v>0</v>
      </c>
      <c r="BL339" s="18" t="s">
        <v>195</v>
      </c>
      <c r="BM339" s="188" t="s">
        <v>1519</v>
      </c>
    </row>
    <row r="340" spans="1:65" s="2" customFormat="1" ht="28.8">
      <c r="A340" s="35"/>
      <c r="B340" s="36"/>
      <c r="C340" s="37"/>
      <c r="D340" s="190" t="s">
        <v>197</v>
      </c>
      <c r="E340" s="37"/>
      <c r="F340" s="191" t="s">
        <v>528</v>
      </c>
      <c r="G340" s="37"/>
      <c r="H340" s="37"/>
      <c r="I340" s="192"/>
      <c r="J340" s="37"/>
      <c r="K340" s="37"/>
      <c r="L340" s="40"/>
      <c r="M340" s="193"/>
      <c r="N340" s="194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197</v>
      </c>
      <c r="AU340" s="18" t="s">
        <v>86</v>
      </c>
    </row>
    <row r="341" spans="1:65" s="13" customFormat="1" ht="10.199999999999999">
      <c r="B341" s="197"/>
      <c r="C341" s="198"/>
      <c r="D341" s="190" t="s">
        <v>201</v>
      </c>
      <c r="E341" s="199" t="s">
        <v>19</v>
      </c>
      <c r="F341" s="200" t="s">
        <v>84</v>
      </c>
      <c r="G341" s="198"/>
      <c r="H341" s="201">
        <v>1</v>
      </c>
      <c r="I341" s="202"/>
      <c r="J341" s="198"/>
      <c r="K341" s="198"/>
      <c r="L341" s="203"/>
      <c r="M341" s="204"/>
      <c r="N341" s="205"/>
      <c r="O341" s="205"/>
      <c r="P341" s="205"/>
      <c r="Q341" s="205"/>
      <c r="R341" s="205"/>
      <c r="S341" s="205"/>
      <c r="T341" s="206"/>
      <c r="AT341" s="207" t="s">
        <v>201</v>
      </c>
      <c r="AU341" s="207" t="s">
        <v>86</v>
      </c>
      <c r="AV341" s="13" t="s">
        <v>86</v>
      </c>
      <c r="AW341" s="13" t="s">
        <v>37</v>
      </c>
      <c r="AX341" s="13" t="s">
        <v>84</v>
      </c>
      <c r="AY341" s="207" t="s">
        <v>189</v>
      </c>
    </row>
    <row r="342" spans="1:65" s="2" customFormat="1" ht="16.5" customHeight="1">
      <c r="A342" s="35"/>
      <c r="B342" s="36"/>
      <c r="C342" s="208" t="s">
        <v>601</v>
      </c>
      <c r="D342" s="208" t="s">
        <v>269</v>
      </c>
      <c r="E342" s="209" t="s">
        <v>1520</v>
      </c>
      <c r="F342" s="210" t="s">
        <v>531</v>
      </c>
      <c r="G342" s="211" t="s">
        <v>194</v>
      </c>
      <c r="H342" s="212">
        <v>1</v>
      </c>
      <c r="I342" s="213"/>
      <c r="J342" s="214">
        <f>ROUND(I342*H342,2)</f>
        <v>0</v>
      </c>
      <c r="K342" s="215"/>
      <c r="L342" s="216"/>
      <c r="M342" s="217" t="s">
        <v>19</v>
      </c>
      <c r="N342" s="218" t="s">
        <v>47</v>
      </c>
      <c r="O342" s="65"/>
      <c r="P342" s="186">
        <f>O342*H342</f>
        <v>0</v>
      </c>
      <c r="Q342" s="186">
        <v>1.2099999999999999E-3</v>
      </c>
      <c r="R342" s="186">
        <f>Q342*H342</f>
        <v>1.2099999999999999E-3</v>
      </c>
      <c r="S342" s="186">
        <v>0</v>
      </c>
      <c r="T342" s="18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8" t="s">
        <v>226</v>
      </c>
      <c r="AT342" s="188" t="s">
        <v>269</v>
      </c>
      <c r="AU342" s="188" t="s">
        <v>86</v>
      </c>
      <c r="AY342" s="18" t="s">
        <v>189</v>
      </c>
      <c r="BE342" s="189">
        <f>IF(N342="základní",J342,0)</f>
        <v>0</v>
      </c>
      <c r="BF342" s="189">
        <f>IF(N342="snížená",J342,0)</f>
        <v>0</v>
      </c>
      <c r="BG342" s="189">
        <f>IF(N342="zákl. přenesená",J342,0)</f>
        <v>0</v>
      </c>
      <c r="BH342" s="189">
        <f>IF(N342="sníž. přenesená",J342,0)</f>
        <v>0</v>
      </c>
      <c r="BI342" s="189">
        <f>IF(N342="nulová",J342,0)</f>
        <v>0</v>
      </c>
      <c r="BJ342" s="18" t="s">
        <v>84</v>
      </c>
      <c r="BK342" s="189">
        <f>ROUND(I342*H342,2)</f>
        <v>0</v>
      </c>
      <c r="BL342" s="18" t="s">
        <v>195</v>
      </c>
      <c r="BM342" s="188" t="s">
        <v>1521</v>
      </c>
    </row>
    <row r="343" spans="1:65" s="2" customFormat="1" ht="10.199999999999999">
      <c r="A343" s="35"/>
      <c r="B343" s="36"/>
      <c r="C343" s="37"/>
      <c r="D343" s="190" t="s">
        <v>197</v>
      </c>
      <c r="E343" s="37"/>
      <c r="F343" s="191" t="s">
        <v>531</v>
      </c>
      <c r="G343" s="37"/>
      <c r="H343" s="37"/>
      <c r="I343" s="192"/>
      <c r="J343" s="37"/>
      <c r="K343" s="37"/>
      <c r="L343" s="40"/>
      <c r="M343" s="193"/>
      <c r="N343" s="194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197</v>
      </c>
      <c r="AU343" s="18" t="s">
        <v>86</v>
      </c>
    </row>
    <row r="344" spans="1:65" s="2" customFormat="1" ht="24.15" customHeight="1">
      <c r="A344" s="35"/>
      <c r="B344" s="36"/>
      <c r="C344" s="176" t="s">
        <v>605</v>
      </c>
      <c r="D344" s="176" t="s">
        <v>191</v>
      </c>
      <c r="E344" s="177" t="s">
        <v>1522</v>
      </c>
      <c r="F344" s="178" t="s">
        <v>1523</v>
      </c>
      <c r="G344" s="179" t="s">
        <v>194</v>
      </c>
      <c r="H344" s="180">
        <v>4</v>
      </c>
      <c r="I344" s="181"/>
      <c r="J344" s="182">
        <f>ROUND(I344*H344,2)</f>
        <v>0</v>
      </c>
      <c r="K344" s="183"/>
      <c r="L344" s="40"/>
      <c r="M344" s="184" t="s">
        <v>19</v>
      </c>
      <c r="N344" s="185" t="s">
        <v>47</v>
      </c>
      <c r="O344" s="65"/>
      <c r="P344" s="186">
        <f>O344*H344</f>
        <v>0</v>
      </c>
      <c r="Q344" s="186">
        <v>0</v>
      </c>
      <c r="R344" s="186">
        <f>Q344*H344</f>
        <v>0</v>
      </c>
      <c r="S344" s="186">
        <v>0</v>
      </c>
      <c r="T344" s="18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8" t="s">
        <v>195</v>
      </c>
      <c r="AT344" s="188" t="s">
        <v>191</v>
      </c>
      <c r="AU344" s="188" t="s">
        <v>86</v>
      </c>
      <c r="AY344" s="18" t="s">
        <v>189</v>
      </c>
      <c r="BE344" s="189">
        <f>IF(N344="základní",J344,0)</f>
        <v>0</v>
      </c>
      <c r="BF344" s="189">
        <f>IF(N344="snížená",J344,0)</f>
        <v>0</v>
      </c>
      <c r="BG344" s="189">
        <f>IF(N344="zákl. přenesená",J344,0)</f>
        <v>0</v>
      </c>
      <c r="BH344" s="189">
        <f>IF(N344="sníž. přenesená",J344,0)</f>
        <v>0</v>
      </c>
      <c r="BI344" s="189">
        <f>IF(N344="nulová",J344,0)</f>
        <v>0</v>
      </c>
      <c r="BJ344" s="18" t="s">
        <v>84</v>
      </c>
      <c r="BK344" s="189">
        <f>ROUND(I344*H344,2)</f>
        <v>0</v>
      </c>
      <c r="BL344" s="18" t="s">
        <v>195</v>
      </c>
      <c r="BM344" s="188" t="s">
        <v>1524</v>
      </c>
    </row>
    <row r="345" spans="1:65" s="2" customFormat="1" ht="28.8">
      <c r="A345" s="35"/>
      <c r="B345" s="36"/>
      <c r="C345" s="37"/>
      <c r="D345" s="190" t="s">
        <v>197</v>
      </c>
      <c r="E345" s="37"/>
      <c r="F345" s="191" t="s">
        <v>1525</v>
      </c>
      <c r="G345" s="37"/>
      <c r="H345" s="37"/>
      <c r="I345" s="192"/>
      <c r="J345" s="37"/>
      <c r="K345" s="37"/>
      <c r="L345" s="40"/>
      <c r="M345" s="193"/>
      <c r="N345" s="194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197</v>
      </c>
      <c r="AU345" s="18" t="s">
        <v>86</v>
      </c>
    </row>
    <row r="346" spans="1:65" s="2" customFormat="1" ht="10.199999999999999">
      <c r="A346" s="35"/>
      <c r="B346" s="36"/>
      <c r="C346" s="37"/>
      <c r="D346" s="195" t="s">
        <v>199</v>
      </c>
      <c r="E346" s="37"/>
      <c r="F346" s="196" t="s">
        <v>1526</v>
      </c>
      <c r="G346" s="37"/>
      <c r="H346" s="37"/>
      <c r="I346" s="192"/>
      <c r="J346" s="37"/>
      <c r="K346" s="37"/>
      <c r="L346" s="40"/>
      <c r="M346" s="193"/>
      <c r="N346" s="194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199</v>
      </c>
      <c r="AU346" s="18" t="s">
        <v>86</v>
      </c>
    </row>
    <row r="347" spans="1:65" s="13" customFormat="1" ht="10.199999999999999">
      <c r="B347" s="197"/>
      <c r="C347" s="198"/>
      <c r="D347" s="190" t="s">
        <v>201</v>
      </c>
      <c r="E347" s="199" t="s">
        <v>19</v>
      </c>
      <c r="F347" s="200" t="s">
        <v>195</v>
      </c>
      <c r="G347" s="198"/>
      <c r="H347" s="201">
        <v>4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201</v>
      </c>
      <c r="AU347" s="207" t="s">
        <v>86</v>
      </c>
      <c r="AV347" s="13" t="s">
        <v>86</v>
      </c>
      <c r="AW347" s="13" t="s">
        <v>37</v>
      </c>
      <c r="AX347" s="13" t="s">
        <v>84</v>
      </c>
      <c r="AY347" s="207" t="s">
        <v>189</v>
      </c>
    </row>
    <row r="348" spans="1:65" s="2" customFormat="1" ht="16.5" customHeight="1">
      <c r="A348" s="35"/>
      <c r="B348" s="36"/>
      <c r="C348" s="208" t="s">
        <v>609</v>
      </c>
      <c r="D348" s="208" t="s">
        <v>269</v>
      </c>
      <c r="E348" s="209" t="s">
        <v>1527</v>
      </c>
      <c r="F348" s="210" t="s">
        <v>1528</v>
      </c>
      <c r="G348" s="211" t="s">
        <v>194</v>
      </c>
      <c r="H348" s="212">
        <v>4</v>
      </c>
      <c r="I348" s="213"/>
      <c r="J348" s="214">
        <f>ROUND(I348*H348,2)</f>
        <v>0</v>
      </c>
      <c r="K348" s="215"/>
      <c r="L348" s="216"/>
      <c r="M348" s="217" t="s">
        <v>19</v>
      </c>
      <c r="N348" s="218" t="s">
        <v>47</v>
      </c>
      <c r="O348" s="65"/>
      <c r="P348" s="186">
        <f>O348*H348</f>
        <v>0</v>
      </c>
      <c r="Q348" s="186">
        <v>3.8E-3</v>
      </c>
      <c r="R348" s="186">
        <f>Q348*H348</f>
        <v>1.52E-2</v>
      </c>
      <c r="S348" s="186">
        <v>0</v>
      </c>
      <c r="T348" s="187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8" t="s">
        <v>226</v>
      </c>
      <c r="AT348" s="188" t="s">
        <v>269</v>
      </c>
      <c r="AU348" s="188" t="s">
        <v>86</v>
      </c>
      <c r="AY348" s="18" t="s">
        <v>189</v>
      </c>
      <c r="BE348" s="189">
        <f>IF(N348="základní",J348,0)</f>
        <v>0</v>
      </c>
      <c r="BF348" s="189">
        <f>IF(N348="snížená",J348,0)</f>
        <v>0</v>
      </c>
      <c r="BG348" s="189">
        <f>IF(N348="zákl. přenesená",J348,0)</f>
        <v>0</v>
      </c>
      <c r="BH348" s="189">
        <f>IF(N348="sníž. přenesená",J348,0)</f>
        <v>0</v>
      </c>
      <c r="BI348" s="189">
        <f>IF(N348="nulová",J348,0)</f>
        <v>0</v>
      </c>
      <c r="BJ348" s="18" t="s">
        <v>84</v>
      </c>
      <c r="BK348" s="189">
        <f>ROUND(I348*H348,2)</f>
        <v>0</v>
      </c>
      <c r="BL348" s="18" t="s">
        <v>195</v>
      </c>
      <c r="BM348" s="188" t="s">
        <v>1529</v>
      </c>
    </row>
    <row r="349" spans="1:65" s="2" customFormat="1" ht="10.199999999999999">
      <c r="A349" s="35"/>
      <c r="B349" s="36"/>
      <c r="C349" s="37"/>
      <c r="D349" s="190" t="s">
        <v>197</v>
      </c>
      <c r="E349" s="37"/>
      <c r="F349" s="191" t="s">
        <v>1528</v>
      </c>
      <c r="G349" s="37"/>
      <c r="H349" s="37"/>
      <c r="I349" s="192"/>
      <c r="J349" s="37"/>
      <c r="K349" s="37"/>
      <c r="L349" s="40"/>
      <c r="M349" s="193"/>
      <c r="N349" s="194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197</v>
      </c>
      <c r="AU349" s="18" t="s">
        <v>86</v>
      </c>
    </row>
    <row r="350" spans="1:65" s="2" customFormat="1" ht="24.15" customHeight="1">
      <c r="A350" s="35"/>
      <c r="B350" s="36"/>
      <c r="C350" s="176" t="s">
        <v>615</v>
      </c>
      <c r="D350" s="176" t="s">
        <v>191</v>
      </c>
      <c r="E350" s="177" t="s">
        <v>1530</v>
      </c>
      <c r="F350" s="178" t="s">
        <v>1531</v>
      </c>
      <c r="G350" s="179" t="s">
        <v>194</v>
      </c>
      <c r="H350" s="180">
        <v>4</v>
      </c>
      <c r="I350" s="181"/>
      <c r="J350" s="182">
        <f>ROUND(I350*H350,2)</f>
        <v>0</v>
      </c>
      <c r="K350" s="183"/>
      <c r="L350" s="40"/>
      <c r="M350" s="184" t="s">
        <v>19</v>
      </c>
      <c r="N350" s="185" t="s">
        <v>47</v>
      </c>
      <c r="O350" s="65"/>
      <c r="P350" s="186">
        <f>O350*H350</f>
        <v>0</v>
      </c>
      <c r="Q350" s="186">
        <v>0</v>
      </c>
      <c r="R350" s="186">
        <f>Q350*H350</f>
        <v>0</v>
      </c>
      <c r="S350" s="186">
        <v>0</v>
      </c>
      <c r="T350" s="18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8" t="s">
        <v>195</v>
      </c>
      <c r="AT350" s="188" t="s">
        <v>191</v>
      </c>
      <c r="AU350" s="188" t="s">
        <v>86</v>
      </c>
      <c r="AY350" s="18" t="s">
        <v>189</v>
      </c>
      <c r="BE350" s="189">
        <f>IF(N350="základní",J350,0)</f>
        <v>0</v>
      </c>
      <c r="BF350" s="189">
        <f>IF(N350="snížená",J350,0)</f>
        <v>0</v>
      </c>
      <c r="BG350" s="189">
        <f>IF(N350="zákl. přenesená",J350,0)</f>
        <v>0</v>
      </c>
      <c r="BH350" s="189">
        <f>IF(N350="sníž. přenesená",J350,0)</f>
        <v>0</v>
      </c>
      <c r="BI350" s="189">
        <f>IF(N350="nulová",J350,0)</f>
        <v>0</v>
      </c>
      <c r="BJ350" s="18" t="s">
        <v>84</v>
      </c>
      <c r="BK350" s="189">
        <f>ROUND(I350*H350,2)</f>
        <v>0</v>
      </c>
      <c r="BL350" s="18" t="s">
        <v>195</v>
      </c>
      <c r="BM350" s="188" t="s">
        <v>1532</v>
      </c>
    </row>
    <row r="351" spans="1:65" s="2" customFormat="1" ht="28.8">
      <c r="A351" s="35"/>
      <c r="B351" s="36"/>
      <c r="C351" s="37"/>
      <c r="D351" s="190" t="s">
        <v>197</v>
      </c>
      <c r="E351" s="37"/>
      <c r="F351" s="191" t="s">
        <v>1533</v>
      </c>
      <c r="G351" s="37"/>
      <c r="H351" s="37"/>
      <c r="I351" s="192"/>
      <c r="J351" s="37"/>
      <c r="K351" s="37"/>
      <c r="L351" s="40"/>
      <c r="M351" s="193"/>
      <c r="N351" s="194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197</v>
      </c>
      <c r="AU351" s="18" t="s">
        <v>86</v>
      </c>
    </row>
    <row r="352" spans="1:65" s="2" customFormat="1" ht="10.199999999999999">
      <c r="A352" s="35"/>
      <c r="B352" s="36"/>
      <c r="C352" s="37"/>
      <c r="D352" s="195" t="s">
        <v>199</v>
      </c>
      <c r="E352" s="37"/>
      <c r="F352" s="196" t="s">
        <v>1534</v>
      </c>
      <c r="G352" s="37"/>
      <c r="H352" s="37"/>
      <c r="I352" s="192"/>
      <c r="J352" s="37"/>
      <c r="K352" s="37"/>
      <c r="L352" s="40"/>
      <c r="M352" s="193"/>
      <c r="N352" s="194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199</v>
      </c>
      <c r="AU352" s="18" t="s">
        <v>86</v>
      </c>
    </row>
    <row r="353" spans="1:65" s="13" customFormat="1" ht="10.199999999999999">
      <c r="B353" s="197"/>
      <c r="C353" s="198"/>
      <c r="D353" s="190" t="s">
        <v>201</v>
      </c>
      <c r="E353" s="199" t="s">
        <v>19</v>
      </c>
      <c r="F353" s="200" t="s">
        <v>195</v>
      </c>
      <c r="G353" s="198"/>
      <c r="H353" s="201">
        <v>4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201</v>
      </c>
      <c r="AU353" s="207" t="s">
        <v>86</v>
      </c>
      <c r="AV353" s="13" t="s">
        <v>86</v>
      </c>
      <c r="AW353" s="13" t="s">
        <v>37</v>
      </c>
      <c r="AX353" s="13" t="s">
        <v>84</v>
      </c>
      <c r="AY353" s="207" t="s">
        <v>189</v>
      </c>
    </row>
    <row r="354" spans="1:65" s="2" customFormat="1" ht="24.15" customHeight="1">
      <c r="A354" s="35"/>
      <c r="B354" s="36"/>
      <c r="C354" s="208" t="s">
        <v>620</v>
      </c>
      <c r="D354" s="208" t="s">
        <v>269</v>
      </c>
      <c r="E354" s="209" t="s">
        <v>1535</v>
      </c>
      <c r="F354" s="210" t="s">
        <v>1536</v>
      </c>
      <c r="G354" s="211" t="s">
        <v>194</v>
      </c>
      <c r="H354" s="212">
        <v>4</v>
      </c>
      <c r="I354" s="213"/>
      <c r="J354" s="214">
        <f>ROUND(I354*H354,2)</f>
        <v>0</v>
      </c>
      <c r="K354" s="215"/>
      <c r="L354" s="216"/>
      <c r="M354" s="217" t="s">
        <v>19</v>
      </c>
      <c r="N354" s="218" t="s">
        <v>47</v>
      </c>
      <c r="O354" s="65"/>
      <c r="P354" s="186">
        <f>O354*H354</f>
        <v>0</v>
      </c>
      <c r="Q354" s="186">
        <v>4.5999999999999999E-3</v>
      </c>
      <c r="R354" s="186">
        <f>Q354*H354</f>
        <v>1.84E-2</v>
      </c>
      <c r="S354" s="186">
        <v>0</v>
      </c>
      <c r="T354" s="18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8" t="s">
        <v>226</v>
      </c>
      <c r="AT354" s="188" t="s">
        <v>269</v>
      </c>
      <c r="AU354" s="188" t="s">
        <v>86</v>
      </c>
      <c r="AY354" s="18" t="s">
        <v>189</v>
      </c>
      <c r="BE354" s="189">
        <f>IF(N354="základní",J354,0)</f>
        <v>0</v>
      </c>
      <c r="BF354" s="189">
        <f>IF(N354="snížená",J354,0)</f>
        <v>0</v>
      </c>
      <c r="BG354" s="189">
        <f>IF(N354="zákl. přenesená",J354,0)</f>
        <v>0</v>
      </c>
      <c r="BH354" s="189">
        <f>IF(N354="sníž. přenesená",J354,0)</f>
        <v>0</v>
      </c>
      <c r="BI354" s="189">
        <f>IF(N354="nulová",J354,0)</f>
        <v>0</v>
      </c>
      <c r="BJ354" s="18" t="s">
        <v>84</v>
      </c>
      <c r="BK354" s="189">
        <f>ROUND(I354*H354,2)</f>
        <v>0</v>
      </c>
      <c r="BL354" s="18" t="s">
        <v>195</v>
      </c>
      <c r="BM354" s="188" t="s">
        <v>1537</v>
      </c>
    </row>
    <row r="355" spans="1:65" s="2" customFormat="1" ht="10.199999999999999">
      <c r="A355" s="35"/>
      <c r="B355" s="36"/>
      <c r="C355" s="37"/>
      <c r="D355" s="190" t="s">
        <v>197</v>
      </c>
      <c r="E355" s="37"/>
      <c r="F355" s="191" t="s">
        <v>1536</v>
      </c>
      <c r="G355" s="37"/>
      <c r="H355" s="37"/>
      <c r="I355" s="192"/>
      <c r="J355" s="37"/>
      <c r="K355" s="37"/>
      <c r="L355" s="40"/>
      <c r="M355" s="193"/>
      <c r="N355" s="194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197</v>
      </c>
      <c r="AU355" s="18" t="s">
        <v>86</v>
      </c>
    </row>
    <row r="356" spans="1:65" s="2" customFormat="1" ht="24.15" customHeight="1">
      <c r="A356" s="35"/>
      <c r="B356" s="36"/>
      <c r="C356" s="176" t="s">
        <v>627</v>
      </c>
      <c r="D356" s="176" t="s">
        <v>191</v>
      </c>
      <c r="E356" s="177" t="s">
        <v>1538</v>
      </c>
      <c r="F356" s="178" t="s">
        <v>1539</v>
      </c>
      <c r="G356" s="179" t="s">
        <v>194</v>
      </c>
      <c r="H356" s="180">
        <v>2</v>
      </c>
      <c r="I356" s="181"/>
      <c r="J356" s="182">
        <f>ROUND(I356*H356,2)</f>
        <v>0</v>
      </c>
      <c r="K356" s="183"/>
      <c r="L356" s="40"/>
      <c r="M356" s="184" t="s">
        <v>19</v>
      </c>
      <c r="N356" s="185" t="s">
        <v>47</v>
      </c>
      <c r="O356" s="65"/>
      <c r="P356" s="186">
        <f>O356*H356</f>
        <v>0</v>
      </c>
      <c r="Q356" s="186">
        <v>0</v>
      </c>
      <c r="R356" s="186">
        <f>Q356*H356</f>
        <v>0</v>
      </c>
      <c r="S356" s="186">
        <v>0</v>
      </c>
      <c r="T356" s="18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88" t="s">
        <v>195</v>
      </c>
      <c r="AT356" s="188" t="s">
        <v>191</v>
      </c>
      <c r="AU356" s="188" t="s">
        <v>86</v>
      </c>
      <c r="AY356" s="18" t="s">
        <v>189</v>
      </c>
      <c r="BE356" s="189">
        <f>IF(N356="základní",J356,0)</f>
        <v>0</v>
      </c>
      <c r="BF356" s="189">
        <f>IF(N356="snížená",J356,0)</f>
        <v>0</v>
      </c>
      <c r="BG356" s="189">
        <f>IF(N356="zákl. přenesená",J356,0)</f>
        <v>0</v>
      </c>
      <c r="BH356" s="189">
        <f>IF(N356="sníž. přenesená",J356,0)</f>
        <v>0</v>
      </c>
      <c r="BI356" s="189">
        <f>IF(N356="nulová",J356,0)</f>
        <v>0</v>
      </c>
      <c r="BJ356" s="18" t="s">
        <v>84</v>
      </c>
      <c r="BK356" s="189">
        <f>ROUND(I356*H356,2)</f>
        <v>0</v>
      </c>
      <c r="BL356" s="18" t="s">
        <v>195</v>
      </c>
      <c r="BM356" s="188" t="s">
        <v>1540</v>
      </c>
    </row>
    <row r="357" spans="1:65" s="2" customFormat="1" ht="28.8">
      <c r="A357" s="35"/>
      <c r="B357" s="36"/>
      <c r="C357" s="37"/>
      <c r="D357" s="190" t="s">
        <v>197</v>
      </c>
      <c r="E357" s="37"/>
      <c r="F357" s="191" t="s">
        <v>1541</v>
      </c>
      <c r="G357" s="37"/>
      <c r="H357" s="37"/>
      <c r="I357" s="192"/>
      <c r="J357" s="37"/>
      <c r="K357" s="37"/>
      <c r="L357" s="40"/>
      <c r="M357" s="193"/>
      <c r="N357" s="194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197</v>
      </c>
      <c r="AU357" s="18" t="s">
        <v>86</v>
      </c>
    </row>
    <row r="358" spans="1:65" s="2" customFormat="1" ht="10.199999999999999">
      <c r="A358" s="35"/>
      <c r="B358" s="36"/>
      <c r="C358" s="37"/>
      <c r="D358" s="195" t="s">
        <v>199</v>
      </c>
      <c r="E358" s="37"/>
      <c r="F358" s="196" t="s">
        <v>1542</v>
      </c>
      <c r="G358" s="37"/>
      <c r="H358" s="37"/>
      <c r="I358" s="192"/>
      <c r="J358" s="37"/>
      <c r="K358" s="37"/>
      <c r="L358" s="40"/>
      <c r="M358" s="193"/>
      <c r="N358" s="194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199</v>
      </c>
      <c r="AU358" s="18" t="s">
        <v>86</v>
      </c>
    </row>
    <row r="359" spans="1:65" s="13" customFormat="1" ht="10.199999999999999">
      <c r="B359" s="197"/>
      <c r="C359" s="198"/>
      <c r="D359" s="190" t="s">
        <v>201</v>
      </c>
      <c r="E359" s="199" t="s">
        <v>19</v>
      </c>
      <c r="F359" s="200" t="s">
        <v>86</v>
      </c>
      <c r="G359" s="198"/>
      <c r="H359" s="201">
        <v>2</v>
      </c>
      <c r="I359" s="202"/>
      <c r="J359" s="198"/>
      <c r="K359" s="198"/>
      <c r="L359" s="203"/>
      <c r="M359" s="204"/>
      <c r="N359" s="205"/>
      <c r="O359" s="205"/>
      <c r="P359" s="205"/>
      <c r="Q359" s="205"/>
      <c r="R359" s="205"/>
      <c r="S359" s="205"/>
      <c r="T359" s="206"/>
      <c r="AT359" s="207" t="s">
        <v>201</v>
      </c>
      <c r="AU359" s="207" t="s">
        <v>86</v>
      </c>
      <c r="AV359" s="13" t="s">
        <v>86</v>
      </c>
      <c r="AW359" s="13" t="s">
        <v>37</v>
      </c>
      <c r="AX359" s="13" t="s">
        <v>84</v>
      </c>
      <c r="AY359" s="207" t="s">
        <v>189</v>
      </c>
    </row>
    <row r="360" spans="1:65" s="2" customFormat="1" ht="24.15" customHeight="1">
      <c r="A360" s="35"/>
      <c r="B360" s="36"/>
      <c r="C360" s="208" t="s">
        <v>632</v>
      </c>
      <c r="D360" s="208" t="s">
        <v>269</v>
      </c>
      <c r="E360" s="209" t="s">
        <v>1543</v>
      </c>
      <c r="F360" s="210" t="s">
        <v>1544</v>
      </c>
      <c r="G360" s="211" t="s">
        <v>194</v>
      </c>
      <c r="H360" s="212">
        <v>2</v>
      </c>
      <c r="I360" s="213"/>
      <c r="J360" s="214">
        <f>ROUND(I360*H360,2)</f>
        <v>0</v>
      </c>
      <c r="K360" s="215"/>
      <c r="L360" s="216"/>
      <c r="M360" s="217" t="s">
        <v>19</v>
      </c>
      <c r="N360" s="218" t="s">
        <v>47</v>
      </c>
      <c r="O360" s="65"/>
      <c r="P360" s="186">
        <f>O360*H360</f>
        <v>0</v>
      </c>
      <c r="Q360" s="186">
        <v>4.7000000000000002E-3</v>
      </c>
      <c r="R360" s="186">
        <f>Q360*H360</f>
        <v>9.4000000000000004E-3</v>
      </c>
      <c r="S360" s="186">
        <v>0</v>
      </c>
      <c r="T360" s="187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8" t="s">
        <v>226</v>
      </c>
      <c r="AT360" s="188" t="s">
        <v>269</v>
      </c>
      <c r="AU360" s="188" t="s">
        <v>86</v>
      </c>
      <c r="AY360" s="18" t="s">
        <v>189</v>
      </c>
      <c r="BE360" s="189">
        <f>IF(N360="základní",J360,0)</f>
        <v>0</v>
      </c>
      <c r="BF360" s="189">
        <f>IF(N360="snížená",J360,0)</f>
        <v>0</v>
      </c>
      <c r="BG360" s="189">
        <f>IF(N360="zákl. přenesená",J360,0)</f>
        <v>0</v>
      </c>
      <c r="BH360" s="189">
        <f>IF(N360="sníž. přenesená",J360,0)</f>
        <v>0</v>
      </c>
      <c r="BI360" s="189">
        <f>IF(N360="nulová",J360,0)</f>
        <v>0</v>
      </c>
      <c r="BJ360" s="18" t="s">
        <v>84</v>
      </c>
      <c r="BK360" s="189">
        <f>ROUND(I360*H360,2)</f>
        <v>0</v>
      </c>
      <c r="BL360" s="18" t="s">
        <v>195</v>
      </c>
      <c r="BM360" s="188" t="s">
        <v>1545</v>
      </c>
    </row>
    <row r="361" spans="1:65" s="2" customFormat="1" ht="19.2">
      <c r="A361" s="35"/>
      <c r="B361" s="36"/>
      <c r="C361" s="37"/>
      <c r="D361" s="190" t="s">
        <v>197</v>
      </c>
      <c r="E361" s="37"/>
      <c r="F361" s="191" t="s">
        <v>1544</v>
      </c>
      <c r="G361" s="37"/>
      <c r="H361" s="37"/>
      <c r="I361" s="192"/>
      <c r="J361" s="37"/>
      <c r="K361" s="37"/>
      <c r="L361" s="40"/>
      <c r="M361" s="193"/>
      <c r="N361" s="194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197</v>
      </c>
      <c r="AU361" s="18" t="s">
        <v>86</v>
      </c>
    </row>
    <row r="362" spans="1:65" s="2" customFormat="1" ht="16.5" customHeight="1">
      <c r="A362" s="35"/>
      <c r="B362" s="36"/>
      <c r="C362" s="176" t="s">
        <v>636</v>
      </c>
      <c r="D362" s="176" t="s">
        <v>191</v>
      </c>
      <c r="E362" s="177" t="s">
        <v>568</v>
      </c>
      <c r="F362" s="178" t="s">
        <v>569</v>
      </c>
      <c r="G362" s="179" t="s">
        <v>194</v>
      </c>
      <c r="H362" s="180">
        <v>8</v>
      </c>
      <c r="I362" s="181"/>
      <c r="J362" s="182">
        <f>ROUND(I362*H362,2)</f>
        <v>0</v>
      </c>
      <c r="K362" s="183"/>
      <c r="L362" s="40"/>
      <c r="M362" s="184" t="s">
        <v>19</v>
      </c>
      <c r="N362" s="185" t="s">
        <v>47</v>
      </c>
      <c r="O362" s="65"/>
      <c r="P362" s="186">
        <f>O362*H362</f>
        <v>0</v>
      </c>
      <c r="Q362" s="186">
        <v>1.3600000000000001E-3</v>
      </c>
      <c r="R362" s="186">
        <f>Q362*H362</f>
        <v>1.0880000000000001E-2</v>
      </c>
      <c r="S362" s="186">
        <v>0</v>
      </c>
      <c r="T362" s="18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88" t="s">
        <v>195</v>
      </c>
      <c r="AT362" s="188" t="s">
        <v>191</v>
      </c>
      <c r="AU362" s="188" t="s">
        <v>86</v>
      </c>
      <c r="AY362" s="18" t="s">
        <v>189</v>
      </c>
      <c r="BE362" s="189">
        <f>IF(N362="základní",J362,0)</f>
        <v>0</v>
      </c>
      <c r="BF362" s="189">
        <f>IF(N362="snížená",J362,0)</f>
        <v>0</v>
      </c>
      <c r="BG362" s="189">
        <f>IF(N362="zákl. přenesená",J362,0)</f>
        <v>0</v>
      </c>
      <c r="BH362" s="189">
        <f>IF(N362="sníž. přenesená",J362,0)</f>
        <v>0</v>
      </c>
      <c r="BI362" s="189">
        <f>IF(N362="nulová",J362,0)</f>
        <v>0</v>
      </c>
      <c r="BJ362" s="18" t="s">
        <v>84</v>
      </c>
      <c r="BK362" s="189">
        <f>ROUND(I362*H362,2)</f>
        <v>0</v>
      </c>
      <c r="BL362" s="18" t="s">
        <v>195</v>
      </c>
      <c r="BM362" s="188" t="s">
        <v>1546</v>
      </c>
    </row>
    <row r="363" spans="1:65" s="2" customFormat="1" ht="19.2">
      <c r="A363" s="35"/>
      <c r="B363" s="36"/>
      <c r="C363" s="37"/>
      <c r="D363" s="190" t="s">
        <v>197</v>
      </c>
      <c r="E363" s="37"/>
      <c r="F363" s="191" t="s">
        <v>571</v>
      </c>
      <c r="G363" s="37"/>
      <c r="H363" s="37"/>
      <c r="I363" s="192"/>
      <c r="J363" s="37"/>
      <c r="K363" s="37"/>
      <c r="L363" s="40"/>
      <c r="M363" s="193"/>
      <c r="N363" s="194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197</v>
      </c>
      <c r="AU363" s="18" t="s">
        <v>86</v>
      </c>
    </row>
    <row r="364" spans="1:65" s="2" customFormat="1" ht="10.199999999999999">
      <c r="A364" s="35"/>
      <c r="B364" s="36"/>
      <c r="C364" s="37"/>
      <c r="D364" s="195" t="s">
        <v>199</v>
      </c>
      <c r="E364" s="37"/>
      <c r="F364" s="196" t="s">
        <v>572</v>
      </c>
      <c r="G364" s="37"/>
      <c r="H364" s="37"/>
      <c r="I364" s="192"/>
      <c r="J364" s="37"/>
      <c r="K364" s="37"/>
      <c r="L364" s="40"/>
      <c r="M364" s="193"/>
      <c r="N364" s="194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199</v>
      </c>
      <c r="AU364" s="18" t="s">
        <v>86</v>
      </c>
    </row>
    <row r="365" spans="1:65" s="13" customFormat="1" ht="10.199999999999999">
      <c r="B365" s="197"/>
      <c r="C365" s="198"/>
      <c r="D365" s="190" t="s">
        <v>201</v>
      </c>
      <c r="E365" s="199" t="s">
        <v>19</v>
      </c>
      <c r="F365" s="200" t="s">
        <v>226</v>
      </c>
      <c r="G365" s="198"/>
      <c r="H365" s="201">
        <v>8</v>
      </c>
      <c r="I365" s="202"/>
      <c r="J365" s="198"/>
      <c r="K365" s="198"/>
      <c r="L365" s="203"/>
      <c r="M365" s="204"/>
      <c r="N365" s="205"/>
      <c r="O365" s="205"/>
      <c r="P365" s="205"/>
      <c r="Q365" s="205"/>
      <c r="R365" s="205"/>
      <c r="S365" s="205"/>
      <c r="T365" s="206"/>
      <c r="AT365" s="207" t="s">
        <v>201</v>
      </c>
      <c r="AU365" s="207" t="s">
        <v>86</v>
      </c>
      <c r="AV365" s="13" t="s">
        <v>86</v>
      </c>
      <c r="AW365" s="13" t="s">
        <v>37</v>
      </c>
      <c r="AX365" s="13" t="s">
        <v>84</v>
      </c>
      <c r="AY365" s="207" t="s">
        <v>189</v>
      </c>
    </row>
    <row r="366" spans="1:65" s="2" customFormat="1" ht="24.15" customHeight="1">
      <c r="A366" s="35"/>
      <c r="B366" s="36"/>
      <c r="C366" s="208" t="s">
        <v>641</v>
      </c>
      <c r="D366" s="208" t="s">
        <v>269</v>
      </c>
      <c r="E366" s="209" t="s">
        <v>574</v>
      </c>
      <c r="F366" s="210" t="s">
        <v>575</v>
      </c>
      <c r="G366" s="211" t="s">
        <v>194</v>
      </c>
      <c r="H366" s="212">
        <v>8</v>
      </c>
      <c r="I366" s="213"/>
      <c r="J366" s="214">
        <f>ROUND(I366*H366,2)</f>
        <v>0</v>
      </c>
      <c r="K366" s="215"/>
      <c r="L366" s="216"/>
      <c r="M366" s="217" t="s">
        <v>19</v>
      </c>
      <c r="N366" s="218" t="s">
        <v>47</v>
      </c>
      <c r="O366" s="65"/>
      <c r="P366" s="186">
        <f>O366*H366</f>
        <v>0</v>
      </c>
      <c r="Q366" s="186">
        <v>4.2999999999999997E-2</v>
      </c>
      <c r="R366" s="186">
        <f>Q366*H366</f>
        <v>0.34399999999999997</v>
      </c>
      <c r="S366" s="186">
        <v>0</v>
      </c>
      <c r="T366" s="18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8" t="s">
        <v>226</v>
      </c>
      <c r="AT366" s="188" t="s">
        <v>269</v>
      </c>
      <c r="AU366" s="188" t="s">
        <v>86</v>
      </c>
      <c r="AY366" s="18" t="s">
        <v>189</v>
      </c>
      <c r="BE366" s="189">
        <f>IF(N366="základní",J366,0)</f>
        <v>0</v>
      </c>
      <c r="BF366" s="189">
        <f>IF(N366="snížená",J366,0)</f>
        <v>0</v>
      </c>
      <c r="BG366" s="189">
        <f>IF(N366="zákl. přenesená",J366,0)</f>
        <v>0</v>
      </c>
      <c r="BH366" s="189">
        <f>IF(N366="sníž. přenesená",J366,0)</f>
        <v>0</v>
      </c>
      <c r="BI366" s="189">
        <f>IF(N366="nulová",J366,0)</f>
        <v>0</v>
      </c>
      <c r="BJ366" s="18" t="s">
        <v>84</v>
      </c>
      <c r="BK366" s="189">
        <f>ROUND(I366*H366,2)</f>
        <v>0</v>
      </c>
      <c r="BL366" s="18" t="s">
        <v>195</v>
      </c>
      <c r="BM366" s="188" t="s">
        <v>1547</v>
      </c>
    </row>
    <row r="367" spans="1:65" s="2" customFormat="1" ht="19.2">
      <c r="A367" s="35"/>
      <c r="B367" s="36"/>
      <c r="C367" s="37"/>
      <c r="D367" s="190" t="s">
        <v>197</v>
      </c>
      <c r="E367" s="37"/>
      <c r="F367" s="191" t="s">
        <v>575</v>
      </c>
      <c r="G367" s="37"/>
      <c r="H367" s="37"/>
      <c r="I367" s="192"/>
      <c r="J367" s="37"/>
      <c r="K367" s="37"/>
      <c r="L367" s="40"/>
      <c r="M367" s="193"/>
      <c r="N367" s="194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197</v>
      </c>
      <c r="AU367" s="18" t="s">
        <v>86</v>
      </c>
    </row>
    <row r="368" spans="1:65" s="2" customFormat="1" ht="24.15" customHeight="1">
      <c r="A368" s="35"/>
      <c r="B368" s="36"/>
      <c r="C368" s="208" t="s">
        <v>645</v>
      </c>
      <c r="D368" s="208" t="s">
        <v>269</v>
      </c>
      <c r="E368" s="209" t="s">
        <v>578</v>
      </c>
      <c r="F368" s="210" t="s">
        <v>579</v>
      </c>
      <c r="G368" s="211" t="s">
        <v>194</v>
      </c>
      <c r="H368" s="212">
        <v>8</v>
      </c>
      <c r="I368" s="213"/>
      <c r="J368" s="214">
        <f>ROUND(I368*H368,2)</f>
        <v>0</v>
      </c>
      <c r="K368" s="215"/>
      <c r="L368" s="216"/>
      <c r="M368" s="217" t="s">
        <v>19</v>
      </c>
      <c r="N368" s="218" t="s">
        <v>47</v>
      </c>
      <c r="O368" s="65"/>
      <c r="P368" s="186">
        <f>O368*H368</f>
        <v>0</v>
      </c>
      <c r="Q368" s="186">
        <v>2.5000000000000001E-3</v>
      </c>
      <c r="R368" s="186">
        <f>Q368*H368</f>
        <v>0.02</v>
      </c>
      <c r="S368" s="186">
        <v>0</v>
      </c>
      <c r="T368" s="18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88" t="s">
        <v>226</v>
      </c>
      <c r="AT368" s="188" t="s">
        <v>269</v>
      </c>
      <c r="AU368" s="188" t="s">
        <v>86</v>
      </c>
      <c r="AY368" s="18" t="s">
        <v>189</v>
      </c>
      <c r="BE368" s="189">
        <f>IF(N368="základní",J368,0)</f>
        <v>0</v>
      </c>
      <c r="BF368" s="189">
        <f>IF(N368="snížená",J368,0)</f>
        <v>0</v>
      </c>
      <c r="BG368" s="189">
        <f>IF(N368="zákl. přenesená",J368,0)</f>
        <v>0</v>
      </c>
      <c r="BH368" s="189">
        <f>IF(N368="sníž. přenesená",J368,0)</f>
        <v>0</v>
      </c>
      <c r="BI368" s="189">
        <f>IF(N368="nulová",J368,0)</f>
        <v>0</v>
      </c>
      <c r="BJ368" s="18" t="s">
        <v>84</v>
      </c>
      <c r="BK368" s="189">
        <f>ROUND(I368*H368,2)</f>
        <v>0</v>
      </c>
      <c r="BL368" s="18" t="s">
        <v>195</v>
      </c>
      <c r="BM368" s="188" t="s">
        <v>1548</v>
      </c>
    </row>
    <row r="369" spans="1:65" s="2" customFormat="1" ht="10.199999999999999">
      <c r="A369" s="35"/>
      <c r="B369" s="36"/>
      <c r="C369" s="37"/>
      <c r="D369" s="190" t="s">
        <v>197</v>
      </c>
      <c r="E369" s="37"/>
      <c r="F369" s="191" t="s">
        <v>579</v>
      </c>
      <c r="G369" s="37"/>
      <c r="H369" s="37"/>
      <c r="I369" s="192"/>
      <c r="J369" s="37"/>
      <c r="K369" s="37"/>
      <c r="L369" s="40"/>
      <c r="M369" s="193"/>
      <c r="N369" s="194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197</v>
      </c>
      <c r="AU369" s="18" t="s">
        <v>86</v>
      </c>
    </row>
    <row r="370" spans="1:65" s="2" customFormat="1" ht="21.75" customHeight="1">
      <c r="A370" s="35"/>
      <c r="B370" s="36"/>
      <c r="C370" s="176" t="s">
        <v>651</v>
      </c>
      <c r="D370" s="176" t="s">
        <v>191</v>
      </c>
      <c r="E370" s="177" t="s">
        <v>582</v>
      </c>
      <c r="F370" s="178" t="s">
        <v>583</v>
      </c>
      <c r="G370" s="179" t="s">
        <v>194</v>
      </c>
      <c r="H370" s="180">
        <v>1</v>
      </c>
      <c r="I370" s="181"/>
      <c r="J370" s="182">
        <f>ROUND(I370*H370,2)</f>
        <v>0</v>
      </c>
      <c r="K370" s="183"/>
      <c r="L370" s="40"/>
      <c r="M370" s="184" t="s">
        <v>19</v>
      </c>
      <c r="N370" s="185" t="s">
        <v>47</v>
      </c>
      <c r="O370" s="65"/>
      <c r="P370" s="186">
        <f>O370*H370</f>
        <v>0</v>
      </c>
      <c r="Q370" s="186">
        <v>1.65E-3</v>
      </c>
      <c r="R370" s="186">
        <f>Q370*H370</f>
        <v>1.65E-3</v>
      </c>
      <c r="S370" s="186">
        <v>0</v>
      </c>
      <c r="T370" s="18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8" t="s">
        <v>195</v>
      </c>
      <c r="AT370" s="188" t="s">
        <v>191</v>
      </c>
      <c r="AU370" s="188" t="s">
        <v>86</v>
      </c>
      <c r="AY370" s="18" t="s">
        <v>189</v>
      </c>
      <c r="BE370" s="189">
        <f>IF(N370="základní",J370,0)</f>
        <v>0</v>
      </c>
      <c r="BF370" s="189">
        <f>IF(N370="snížená",J370,0)</f>
        <v>0</v>
      </c>
      <c r="BG370" s="189">
        <f>IF(N370="zákl. přenesená",J370,0)</f>
        <v>0</v>
      </c>
      <c r="BH370" s="189">
        <f>IF(N370="sníž. přenesená",J370,0)</f>
        <v>0</v>
      </c>
      <c r="BI370" s="189">
        <f>IF(N370="nulová",J370,0)</f>
        <v>0</v>
      </c>
      <c r="BJ370" s="18" t="s">
        <v>84</v>
      </c>
      <c r="BK370" s="189">
        <f>ROUND(I370*H370,2)</f>
        <v>0</v>
      </c>
      <c r="BL370" s="18" t="s">
        <v>195</v>
      </c>
      <c r="BM370" s="188" t="s">
        <v>1549</v>
      </c>
    </row>
    <row r="371" spans="1:65" s="2" customFormat="1" ht="28.8">
      <c r="A371" s="35"/>
      <c r="B371" s="36"/>
      <c r="C371" s="37"/>
      <c r="D371" s="190" t="s">
        <v>197</v>
      </c>
      <c r="E371" s="37"/>
      <c r="F371" s="191" t="s">
        <v>585</v>
      </c>
      <c r="G371" s="37"/>
      <c r="H371" s="37"/>
      <c r="I371" s="192"/>
      <c r="J371" s="37"/>
      <c r="K371" s="37"/>
      <c r="L371" s="40"/>
      <c r="M371" s="193"/>
      <c r="N371" s="194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197</v>
      </c>
      <c r="AU371" s="18" t="s">
        <v>86</v>
      </c>
    </row>
    <row r="372" spans="1:65" s="2" customFormat="1" ht="10.199999999999999">
      <c r="A372" s="35"/>
      <c r="B372" s="36"/>
      <c r="C372" s="37"/>
      <c r="D372" s="195" t="s">
        <v>199</v>
      </c>
      <c r="E372" s="37"/>
      <c r="F372" s="196" t="s">
        <v>586</v>
      </c>
      <c r="G372" s="37"/>
      <c r="H372" s="37"/>
      <c r="I372" s="192"/>
      <c r="J372" s="37"/>
      <c r="K372" s="37"/>
      <c r="L372" s="40"/>
      <c r="M372" s="193"/>
      <c r="N372" s="194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199</v>
      </c>
      <c r="AU372" s="18" t="s">
        <v>86</v>
      </c>
    </row>
    <row r="373" spans="1:65" s="13" customFormat="1" ht="10.199999999999999">
      <c r="B373" s="197"/>
      <c r="C373" s="198"/>
      <c r="D373" s="190" t="s">
        <v>201</v>
      </c>
      <c r="E373" s="199" t="s">
        <v>19</v>
      </c>
      <c r="F373" s="200" t="s">
        <v>84</v>
      </c>
      <c r="G373" s="198"/>
      <c r="H373" s="201">
        <v>1</v>
      </c>
      <c r="I373" s="202"/>
      <c r="J373" s="198"/>
      <c r="K373" s="198"/>
      <c r="L373" s="203"/>
      <c r="M373" s="204"/>
      <c r="N373" s="205"/>
      <c r="O373" s="205"/>
      <c r="P373" s="205"/>
      <c r="Q373" s="205"/>
      <c r="R373" s="205"/>
      <c r="S373" s="205"/>
      <c r="T373" s="206"/>
      <c r="AT373" s="207" t="s">
        <v>201</v>
      </c>
      <c r="AU373" s="207" t="s">
        <v>86</v>
      </c>
      <c r="AV373" s="13" t="s">
        <v>86</v>
      </c>
      <c r="AW373" s="13" t="s">
        <v>37</v>
      </c>
      <c r="AX373" s="13" t="s">
        <v>84</v>
      </c>
      <c r="AY373" s="207" t="s">
        <v>189</v>
      </c>
    </row>
    <row r="374" spans="1:65" s="2" customFormat="1" ht="24.15" customHeight="1">
      <c r="A374" s="35"/>
      <c r="B374" s="36"/>
      <c r="C374" s="208" t="s">
        <v>655</v>
      </c>
      <c r="D374" s="208" t="s">
        <v>269</v>
      </c>
      <c r="E374" s="209" t="s">
        <v>588</v>
      </c>
      <c r="F374" s="210" t="s">
        <v>589</v>
      </c>
      <c r="G374" s="211" t="s">
        <v>194</v>
      </c>
      <c r="H374" s="212">
        <v>13</v>
      </c>
      <c r="I374" s="213"/>
      <c r="J374" s="214">
        <f>ROUND(I374*H374,2)</f>
        <v>0</v>
      </c>
      <c r="K374" s="215"/>
      <c r="L374" s="216"/>
      <c r="M374" s="217" t="s">
        <v>19</v>
      </c>
      <c r="N374" s="218" t="s">
        <v>47</v>
      </c>
      <c r="O374" s="65"/>
      <c r="P374" s="186">
        <f>O374*H374</f>
        <v>0</v>
      </c>
      <c r="Q374" s="186">
        <v>2.9999999999999997E-4</v>
      </c>
      <c r="R374" s="186">
        <f>Q374*H374</f>
        <v>3.8999999999999998E-3</v>
      </c>
      <c r="S374" s="186">
        <v>0</v>
      </c>
      <c r="T374" s="18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8" t="s">
        <v>226</v>
      </c>
      <c r="AT374" s="188" t="s">
        <v>269</v>
      </c>
      <c r="AU374" s="188" t="s">
        <v>86</v>
      </c>
      <c r="AY374" s="18" t="s">
        <v>189</v>
      </c>
      <c r="BE374" s="189">
        <f>IF(N374="základní",J374,0)</f>
        <v>0</v>
      </c>
      <c r="BF374" s="189">
        <f>IF(N374="snížená",J374,0)</f>
        <v>0</v>
      </c>
      <c r="BG374" s="189">
        <f>IF(N374="zákl. přenesená",J374,0)</f>
        <v>0</v>
      </c>
      <c r="BH374" s="189">
        <f>IF(N374="sníž. přenesená",J374,0)</f>
        <v>0</v>
      </c>
      <c r="BI374" s="189">
        <f>IF(N374="nulová",J374,0)</f>
        <v>0</v>
      </c>
      <c r="BJ374" s="18" t="s">
        <v>84</v>
      </c>
      <c r="BK374" s="189">
        <f>ROUND(I374*H374,2)</f>
        <v>0</v>
      </c>
      <c r="BL374" s="18" t="s">
        <v>195</v>
      </c>
      <c r="BM374" s="188" t="s">
        <v>1550</v>
      </c>
    </row>
    <row r="375" spans="1:65" s="2" customFormat="1" ht="10.199999999999999">
      <c r="A375" s="35"/>
      <c r="B375" s="36"/>
      <c r="C375" s="37"/>
      <c r="D375" s="190" t="s">
        <v>197</v>
      </c>
      <c r="E375" s="37"/>
      <c r="F375" s="191" t="s">
        <v>589</v>
      </c>
      <c r="G375" s="37"/>
      <c r="H375" s="37"/>
      <c r="I375" s="192"/>
      <c r="J375" s="37"/>
      <c r="K375" s="37"/>
      <c r="L375" s="40"/>
      <c r="M375" s="193"/>
      <c r="N375" s="194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197</v>
      </c>
      <c r="AU375" s="18" t="s">
        <v>86</v>
      </c>
    </row>
    <row r="376" spans="1:65" s="13" customFormat="1" ht="10.199999999999999">
      <c r="B376" s="197"/>
      <c r="C376" s="198"/>
      <c r="D376" s="190" t="s">
        <v>201</v>
      </c>
      <c r="E376" s="199" t="s">
        <v>19</v>
      </c>
      <c r="F376" s="200" t="s">
        <v>273</v>
      </c>
      <c r="G376" s="198"/>
      <c r="H376" s="201">
        <v>13</v>
      </c>
      <c r="I376" s="202"/>
      <c r="J376" s="198"/>
      <c r="K376" s="198"/>
      <c r="L376" s="203"/>
      <c r="M376" s="204"/>
      <c r="N376" s="205"/>
      <c r="O376" s="205"/>
      <c r="P376" s="205"/>
      <c r="Q376" s="205"/>
      <c r="R376" s="205"/>
      <c r="S376" s="205"/>
      <c r="T376" s="206"/>
      <c r="AT376" s="207" t="s">
        <v>201</v>
      </c>
      <c r="AU376" s="207" t="s">
        <v>86</v>
      </c>
      <c r="AV376" s="13" t="s">
        <v>86</v>
      </c>
      <c r="AW376" s="13" t="s">
        <v>37</v>
      </c>
      <c r="AX376" s="13" t="s">
        <v>84</v>
      </c>
      <c r="AY376" s="207" t="s">
        <v>189</v>
      </c>
    </row>
    <row r="377" spans="1:65" s="2" customFormat="1" ht="16.5" customHeight="1">
      <c r="A377" s="35"/>
      <c r="B377" s="36"/>
      <c r="C377" s="208" t="s">
        <v>662</v>
      </c>
      <c r="D377" s="208" t="s">
        <v>269</v>
      </c>
      <c r="E377" s="209" t="s">
        <v>592</v>
      </c>
      <c r="F377" s="210" t="s">
        <v>593</v>
      </c>
      <c r="G377" s="211" t="s">
        <v>194</v>
      </c>
      <c r="H377" s="212">
        <v>1</v>
      </c>
      <c r="I377" s="213"/>
      <c r="J377" s="214">
        <f>ROUND(I377*H377,2)</f>
        <v>0</v>
      </c>
      <c r="K377" s="215"/>
      <c r="L377" s="216"/>
      <c r="M377" s="217" t="s">
        <v>19</v>
      </c>
      <c r="N377" s="218" t="s">
        <v>47</v>
      </c>
      <c r="O377" s="65"/>
      <c r="P377" s="186">
        <f>O377*H377</f>
        <v>0</v>
      </c>
      <c r="Q377" s="186">
        <v>2.4500000000000001E-2</v>
      </c>
      <c r="R377" s="186">
        <f>Q377*H377</f>
        <v>2.4500000000000001E-2</v>
      </c>
      <c r="S377" s="186">
        <v>0</v>
      </c>
      <c r="T377" s="187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8" t="s">
        <v>226</v>
      </c>
      <c r="AT377" s="188" t="s">
        <v>269</v>
      </c>
      <c r="AU377" s="188" t="s">
        <v>86</v>
      </c>
      <c r="AY377" s="18" t="s">
        <v>189</v>
      </c>
      <c r="BE377" s="189">
        <f>IF(N377="základní",J377,0)</f>
        <v>0</v>
      </c>
      <c r="BF377" s="189">
        <f>IF(N377="snížená",J377,0)</f>
        <v>0</v>
      </c>
      <c r="BG377" s="189">
        <f>IF(N377="zákl. přenesená",J377,0)</f>
        <v>0</v>
      </c>
      <c r="BH377" s="189">
        <f>IF(N377="sníž. přenesená",J377,0)</f>
        <v>0</v>
      </c>
      <c r="BI377" s="189">
        <f>IF(N377="nulová",J377,0)</f>
        <v>0</v>
      </c>
      <c r="BJ377" s="18" t="s">
        <v>84</v>
      </c>
      <c r="BK377" s="189">
        <f>ROUND(I377*H377,2)</f>
        <v>0</v>
      </c>
      <c r="BL377" s="18" t="s">
        <v>195</v>
      </c>
      <c r="BM377" s="188" t="s">
        <v>1551</v>
      </c>
    </row>
    <row r="378" spans="1:65" s="2" customFormat="1" ht="10.199999999999999">
      <c r="A378" s="35"/>
      <c r="B378" s="36"/>
      <c r="C378" s="37"/>
      <c r="D378" s="190" t="s">
        <v>197</v>
      </c>
      <c r="E378" s="37"/>
      <c r="F378" s="191" t="s">
        <v>593</v>
      </c>
      <c r="G378" s="37"/>
      <c r="H378" s="37"/>
      <c r="I378" s="192"/>
      <c r="J378" s="37"/>
      <c r="K378" s="37"/>
      <c r="L378" s="40"/>
      <c r="M378" s="193"/>
      <c r="N378" s="194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197</v>
      </c>
      <c r="AU378" s="18" t="s">
        <v>86</v>
      </c>
    </row>
    <row r="379" spans="1:65" s="13" customFormat="1" ht="10.199999999999999">
      <c r="B379" s="197"/>
      <c r="C379" s="198"/>
      <c r="D379" s="190" t="s">
        <v>201</v>
      </c>
      <c r="E379" s="199" t="s">
        <v>19</v>
      </c>
      <c r="F379" s="200" t="s">
        <v>84</v>
      </c>
      <c r="G379" s="198"/>
      <c r="H379" s="201">
        <v>1</v>
      </c>
      <c r="I379" s="202"/>
      <c r="J379" s="198"/>
      <c r="K379" s="198"/>
      <c r="L379" s="203"/>
      <c r="M379" s="204"/>
      <c r="N379" s="205"/>
      <c r="O379" s="205"/>
      <c r="P379" s="205"/>
      <c r="Q379" s="205"/>
      <c r="R379" s="205"/>
      <c r="S379" s="205"/>
      <c r="T379" s="206"/>
      <c r="AT379" s="207" t="s">
        <v>201</v>
      </c>
      <c r="AU379" s="207" t="s">
        <v>86</v>
      </c>
      <c r="AV379" s="13" t="s">
        <v>86</v>
      </c>
      <c r="AW379" s="13" t="s">
        <v>37</v>
      </c>
      <c r="AX379" s="13" t="s">
        <v>84</v>
      </c>
      <c r="AY379" s="207" t="s">
        <v>189</v>
      </c>
    </row>
    <row r="380" spans="1:65" s="2" customFormat="1" ht="21.75" customHeight="1">
      <c r="A380" s="35"/>
      <c r="B380" s="36"/>
      <c r="C380" s="176" t="s">
        <v>668</v>
      </c>
      <c r="D380" s="176" t="s">
        <v>191</v>
      </c>
      <c r="E380" s="177" t="s">
        <v>554</v>
      </c>
      <c r="F380" s="178" t="s">
        <v>555</v>
      </c>
      <c r="G380" s="179" t="s">
        <v>194</v>
      </c>
      <c r="H380" s="180">
        <v>6</v>
      </c>
      <c r="I380" s="181"/>
      <c r="J380" s="182">
        <f>ROUND(I380*H380,2)</f>
        <v>0</v>
      </c>
      <c r="K380" s="183"/>
      <c r="L380" s="40"/>
      <c r="M380" s="184" t="s">
        <v>19</v>
      </c>
      <c r="N380" s="185" t="s">
        <v>47</v>
      </c>
      <c r="O380" s="65"/>
      <c r="P380" s="186">
        <f>O380*H380</f>
        <v>0</v>
      </c>
      <c r="Q380" s="186">
        <v>1.6199999999999999E-3</v>
      </c>
      <c r="R380" s="186">
        <f>Q380*H380</f>
        <v>9.7199999999999995E-3</v>
      </c>
      <c r="S380" s="186">
        <v>0</v>
      </c>
      <c r="T380" s="187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88" t="s">
        <v>195</v>
      </c>
      <c r="AT380" s="188" t="s">
        <v>191</v>
      </c>
      <c r="AU380" s="188" t="s">
        <v>86</v>
      </c>
      <c r="AY380" s="18" t="s">
        <v>189</v>
      </c>
      <c r="BE380" s="189">
        <f>IF(N380="základní",J380,0)</f>
        <v>0</v>
      </c>
      <c r="BF380" s="189">
        <f>IF(N380="snížená",J380,0)</f>
        <v>0</v>
      </c>
      <c r="BG380" s="189">
        <f>IF(N380="zákl. přenesená",J380,0)</f>
        <v>0</v>
      </c>
      <c r="BH380" s="189">
        <f>IF(N380="sníž. přenesená",J380,0)</f>
        <v>0</v>
      </c>
      <c r="BI380" s="189">
        <f>IF(N380="nulová",J380,0)</f>
        <v>0</v>
      </c>
      <c r="BJ380" s="18" t="s">
        <v>84</v>
      </c>
      <c r="BK380" s="189">
        <f>ROUND(I380*H380,2)</f>
        <v>0</v>
      </c>
      <c r="BL380" s="18" t="s">
        <v>195</v>
      </c>
      <c r="BM380" s="188" t="s">
        <v>1552</v>
      </c>
    </row>
    <row r="381" spans="1:65" s="2" customFormat="1" ht="28.8">
      <c r="A381" s="35"/>
      <c r="B381" s="36"/>
      <c r="C381" s="37"/>
      <c r="D381" s="190" t="s">
        <v>197</v>
      </c>
      <c r="E381" s="37"/>
      <c r="F381" s="191" t="s">
        <v>557</v>
      </c>
      <c r="G381" s="37"/>
      <c r="H381" s="37"/>
      <c r="I381" s="192"/>
      <c r="J381" s="37"/>
      <c r="K381" s="37"/>
      <c r="L381" s="40"/>
      <c r="M381" s="193"/>
      <c r="N381" s="194"/>
      <c r="O381" s="65"/>
      <c r="P381" s="65"/>
      <c r="Q381" s="65"/>
      <c r="R381" s="65"/>
      <c r="S381" s="65"/>
      <c r="T381" s="66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197</v>
      </c>
      <c r="AU381" s="18" t="s">
        <v>86</v>
      </c>
    </row>
    <row r="382" spans="1:65" s="2" customFormat="1" ht="10.199999999999999">
      <c r="A382" s="35"/>
      <c r="B382" s="36"/>
      <c r="C382" s="37"/>
      <c r="D382" s="195" t="s">
        <v>199</v>
      </c>
      <c r="E382" s="37"/>
      <c r="F382" s="196" t="s">
        <v>558</v>
      </c>
      <c r="G382" s="37"/>
      <c r="H382" s="37"/>
      <c r="I382" s="192"/>
      <c r="J382" s="37"/>
      <c r="K382" s="37"/>
      <c r="L382" s="40"/>
      <c r="M382" s="193"/>
      <c r="N382" s="194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199</v>
      </c>
      <c r="AU382" s="18" t="s">
        <v>86</v>
      </c>
    </row>
    <row r="383" spans="1:65" s="13" customFormat="1" ht="10.199999999999999">
      <c r="B383" s="197"/>
      <c r="C383" s="198"/>
      <c r="D383" s="190" t="s">
        <v>201</v>
      </c>
      <c r="E383" s="199" t="s">
        <v>19</v>
      </c>
      <c r="F383" s="200" t="s">
        <v>227</v>
      </c>
      <c r="G383" s="198"/>
      <c r="H383" s="201">
        <v>6</v>
      </c>
      <c r="I383" s="202"/>
      <c r="J383" s="198"/>
      <c r="K383" s="198"/>
      <c r="L383" s="203"/>
      <c r="M383" s="204"/>
      <c r="N383" s="205"/>
      <c r="O383" s="205"/>
      <c r="P383" s="205"/>
      <c r="Q383" s="205"/>
      <c r="R383" s="205"/>
      <c r="S383" s="205"/>
      <c r="T383" s="206"/>
      <c r="AT383" s="207" t="s">
        <v>201</v>
      </c>
      <c r="AU383" s="207" t="s">
        <v>86</v>
      </c>
      <c r="AV383" s="13" t="s">
        <v>86</v>
      </c>
      <c r="AW383" s="13" t="s">
        <v>37</v>
      </c>
      <c r="AX383" s="13" t="s">
        <v>84</v>
      </c>
      <c r="AY383" s="207" t="s">
        <v>189</v>
      </c>
    </row>
    <row r="384" spans="1:65" s="2" customFormat="1" ht="16.5" customHeight="1">
      <c r="A384" s="35"/>
      <c r="B384" s="36"/>
      <c r="C384" s="208" t="s">
        <v>677</v>
      </c>
      <c r="D384" s="208" t="s">
        <v>269</v>
      </c>
      <c r="E384" s="209" t="s">
        <v>560</v>
      </c>
      <c r="F384" s="210" t="s">
        <v>561</v>
      </c>
      <c r="G384" s="211" t="s">
        <v>194</v>
      </c>
      <c r="H384" s="212">
        <v>6</v>
      </c>
      <c r="I384" s="213"/>
      <c r="J384" s="214">
        <f>ROUND(I384*H384,2)</f>
        <v>0</v>
      </c>
      <c r="K384" s="215"/>
      <c r="L384" s="216"/>
      <c r="M384" s="217" t="s">
        <v>19</v>
      </c>
      <c r="N384" s="218" t="s">
        <v>47</v>
      </c>
      <c r="O384" s="65"/>
      <c r="P384" s="186">
        <f>O384*H384</f>
        <v>0</v>
      </c>
      <c r="Q384" s="186">
        <v>1.847E-2</v>
      </c>
      <c r="R384" s="186">
        <f>Q384*H384</f>
        <v>0.11082</v>
      </c>
      <c r="S384" s="186">
        <v>0</v>
      </c>
      <c r="T384" s="187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8" t="s">
        <v>226</v>
      </c>
      <c r="AT384" s="188" t="s">
        <v>269</v>
      </c>
      <c r="AU384" s="188" t="s">
        <v>86</v>
      </c>
      <c r="AY384" s="18" t="s">
        <v>189</v>
      </c>
      <c r="BE384" s="189">
        <f>IF(N384="základní",J384,0)</f>
        <v>0</v>
      </c>
      <c r="BF384" s="189">
        <f>IF(N384="snížená",J384,0)</f>
        <v>0</v>
      </c>
      <c r="BG384" s="189">
        <f>IF(N384="zákl. přenesená",J384,0)</f>
        <v>0</v>
      </c>
      <c r="BH384" s="189">
        <f>IF(N384="sníž. přenesená",J384,0)</f>
        <v>0</v>
      </c>
      <c r="BI384" s="189">
        <f>IF(N384="nulová",J384,0)</f>
        <v>0</v>
      </c>
      <c r="BJ384" s="18" t="s">
        <v>84</v>
      </c>
      <c r="BK384" s="189">
        <f>ROUND(I384*H384,2)</f>
        <v>0</v>
      </c>
      <c r="BL384" s="18" t="s">
        <v>195</v>
      </c>
      <c r="BM384" s="188" t="s">
        <v>1553</v>
      </c>
    </row>
    <row r="385" spans="1:65" s="2" customFormat="1" ht="10.199999999999999">
      <c r="A385" s="35"/>
      <c r="B385" s="36"/>
      <c r="C385" s="37"/>
      <c r="D385" s="190" t="s">
        <v>197</v>
      </c>
      <c r="E385" s="37"/>
      <c r="F385" s="191" t="s">
        <v>561</v>
      </c>
      <c r="G385" s="37"/>
      <c r="H385" s="37"/>
      <c r="I385" s="192"/>
      <c r="J385" s="37"/>
      <c r="K385" s="37"/>
      <c r="L385" s="40"/>
      <c r="M385" s="193"/>
      <c r="N385" s="194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197</v>
      </c>
      <c r="AU385" s="18" t="s">
        <v>86</v>
      </c>
    </row>
    <row r="386" spans="1:65" s="2" customFormat="1" ht="21.75" customHeight="1">
      <c r="A386" s="35"/>
      <c r="B386" s="36"/>
      <c r="C386" s="208" t="s">
        <v>683</v>
      </c>
      <c r="D386" s="208" t="s">
        <v>269</v>
      </c>
      <c r="E386" s="209" t="s">
        <v>564</v>
      </c>
      <c r="F386" s="210" t="s">
        <v>565</v>
      </c>
      <c r="G386" s="211" t="s">
        <v>194</v>
      </c>
      <c r="H386" s="212">
        <v>7</v>
      </c>
      <c r="I386" s="213"/>
      <c r="J386" s="214">
        <f>ROUND(I386*H386,2)</f>
        <v>0</v>
      </c>
      <c r="K386" s="215"/>
      <c r="L386" s="216"/>
      <c r="M386" s="217" t="s">
        <v>19</v>
      </c>
      <c r="N386" s="218" t="s">
        <v>47</v>
      </c>
      <c r="O386" s="65"/>
      <c r="P386" s="186">
        <f>O386*H386</f>
        <v>0</v>
      </c>
      <c r="Q386" s="186">
        <v>3.5000000000000001E-3</v>
      </c>
      <c r="R386" s="186">
        <f>Q386*H386</f>
        <v>2.4500000000000001E-2</v>
      </c>
      <c r="S386" s="186">
        <v>0</v>
      </c>
      <c r="T386" s="187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8" t="s">
        <v>226</v>
      </c>
      <c r="AT386" s="188" t="s">
        <v>269</v>
      </c>
      <c r="AU386" s="188" t="s">
        <v>86</v>
      </c>
      <c r="AY386" s="18" t="s">
        <v>189</v>
      </c>
      <c r="BE386" s="189">
        <f>IF(N386="základní",J386,0)</f>
        <v>0</v>
      </c>
      <c r="BF386" s="189">
        <f>IF(N386="snížená",J386,0)</f>
        <v>0</v>
      </c>
      <c r="BG386" s="189">
        <f>IF(N386="zákl. přenesená",J386,0)</f>
        <v>0</v>
      </c>
      <c r="BH386" s="189">
        <f>IF(N386="sníž. přenesená",J386,0)</f>
        <v>0</v>
      </c>
      <c r="BI386" s="189">
        <f>IF(N386="nulová",J386,0)</f>
        <v>0</v>
      </c>
      <c r="BJ386" s="18" t="s">
        <v>84</v>
      </c>
      <c r="BK386" s="189">
        <f>ROUND(I386*H386,2)</f>
        <v>0</v>
      </c>
      <c r="BL386" s="18" t="s">
        <v>195</v>
      </c>
      <c r="BM386" s="188" t="s">
        <v>1554</v>
      </c>
    </row>
    <row r="387" spans="1:65" s="2" customFormat="1" ht="10.199999999999999">
      <c r="A387" s="35"/>
      <c r="B387" s="36"/>
      <c r="C387" s="37"/>
      <c r="D387" s="190" t="s">
        <v>197</v>
      </c>
      <c r="E387" s="37"/>
      <c r="F387" s="191" t="s">
        <v>565</v>
      </c>
      <c r="G387" s="37"/>
      <c r="H387" s="37"/>
      <c r="I387" s="192"/>
      <c r="J387" s="37"/>
      <c r="K387" s="37"/>
      <c r="L387" s="40"/>
      <c r="M387" s="193"/>
      <c r="N387" s="194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197</v>
      </c>
      <c r="AU387" s="18" t="s">
        <v>86</v>
      </c>
    </row>
    <row r="388" spans="1:65" s="13" customFormat="1" ht="10.199999999999999">
      <c r="B388" s="197"/>
      <c r="C388" s="198"/>
      <c r="D388" s="190" t="s">
        <v>201</v>
      </c>
      <c r="E388" s="199" t="s">
        <v>19</v>
      </c>
      <c r="F388" s="200" t="s">
        <v>1555</v>
      </c>
      <c r="G388" s="198"/>
      <c r="H388" s="201">
        <v>7</v>
      </c>
      <c r="I388" s="202"/>
      <c r="J388" s="198"/>
      <c r="K388" s="198"/>
      <c r="L388" s="203"/>
      <c r="M388" s="204"/>
      <c r="N388" s="205"/>
      <c r="O388" s="205"/>
      <c r="P388" s="205"/>
      <c r="Q388" s="205"/>
      <c r="R388" s="205"/>
      <c r="S388" s="205"/>
      <c r="T388" s="206"/>
      <c r="AT388" s="207" t="s">
        <v>201</v>
      </c>
      <c r="AU388" s="207" t="s">
        <v>86</v>
      </c>
      <c r="AV388" s="13" t="s">
        <v>86</v>
      </c>
      <c r="AW388" s="13" t="s">
        <v>37</v>
      </c>
      <c r="AX388" s="13" t="s">
        <v>84</v>
      </c>
      <c r="AY388" s="207" t="s">
        <v>189</v>
      </c>
    </row>
    <row r="389" spans="1:65" s="2" customFormat="1" ht="24.15" customHeight="1">
      <c r="A389" s="35"/>
      <c r="B389" s="36"/>
      <c r="C389" s="176" t="s">
        <v>690</v>
      </c>
      <c r="D389" s="176" t="s">
        <v>191</v>
      </c>
      <c r="E389" s="177" t="s">
        <v>1556</v>
      </c>
      <c r="F389" s="178" t="s">
        <v>1557</v>
      </c>
      <c r="G389" s="179" t="s">
        <v>194</v>
      </c>
      <c r="H389" s="180">
        <v>1</v>
      </c>
      <c r="I389" s="181"/>
      <c r="J389" s="182">
        <f>ROUND(I389*H389,2)</f>
        <v>0</v>
      </c>
      <c r="K389" s="183"/>
      <c r="L389" s="40"/>
      <c r="M389" s="184" t="s">
        <v>19</v>
      </c>
      <c r="N389" s="185" t="s">
        <v>47</v>
      </c>
      <c r="O389" s="65"/>
      <c r="P389" s="186">
        <f>O389*H389</f>
        <v>0</v>
      </c>
      <c r="Q389" s="186">
        <v>0</v>
      </c>
      <c r="R389" s="186">
        <f>Q389*H389</f>
        <v>0</v>
      </c>
      <c r="S389" s="186">
        <v>0</v>
      </c>
      <c r="T389" s="187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8" t="s">
        <v>195</v>
      </c>
      <c r="AT389" s="188" t="s">
        <v>191</v>
      </c>
      <c r="AU389" s="188" t="s">
        <v>86</v>
      </c>
      <c r="AY389" s="18" t="s">
        <v>189</v>
      </c>
      <c r="BE389" s="189">
        <f>IF(N389="základní",J389,0)</f>
        <v>0</v>
      </c>
      <c r="BF389" s="189">
        <f>IF(N389="snížená",J389,0)</f>
        <v>0</v>
      </c>
      <c r="BG389" s="189">
        <f>IF(N389="zákl. přenesená",J389,0)</f>
        <v>0</v>
      </c>
      <c r="BH389" s="189">
        <f>IF(N389="sníž. přenesená",J389,0)</f>
        <v>0</v>
      </c>
      <c r="BI389" s="189">
        <f>IF(N389="nulová",J389,0)</f>
        <v>0</v>
      </c>
      <c r="BJ389" s="18" t="s">
        <v>84</v>
      </c>
      <c r="BK389" s="189">
        <f>ROUND(I389*H389,2)</f>
        <v>0</v>
      </c>
      <c r="BL389" s="18" t="s">
        <v>195</v>
      </c>
      <c r="BM389" s="188" t="s">
        <v>1558</v>
      </c>
    </row>
    <row r="390" spans="1:65" s="2" customFormat="1" ht="28.8">
      <c r="A390" s="35"/>
      <c r="B390" s="36"/>
      <c r="C390" s="37"/>
      <c r="D390" s="190" t="s">
        <v>197</v>
      </c>
      <c r="E390" s="37"/>
      <c r="F390" s="191" t="s">
        <v>1559</v>
      </c>
      <c r="G390" s="37"/>
      <c r="H390" s="37"/>
      <c r="I390" s="192"/>
      <c r="J390" s="37"/>
      <c r="K390" s="37"/>
      <c r="L390" s="40"/>
      <c r="M390" s="193"/>
      <c r="N390" s="194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197</v>
      </c>
      <c r="AU390" s="18" t="s">
        <v>86</v>
      </c>
    </row>
    <row r="391" spans="1:65" s="2" customFormat="1" ht="10.199999999999999">
      <c r="A391" s="35"/>
      <c r="B391" s="36"/>
      <c r="C391" s="37"/>
      <c r="D391" s="195" t="s">
        <v>199</v>
      </c>
      <c r="E391" s="37"/>
      <c r="F391" s="196" t="s">
        <v>1560</v>
      </c>
      <c r="G391" s="37"/>
      <c r="H391" s="37"/>
      <c r="I391" s="192"/>
      <c r="J391" s="37"/>
      <c r="K391" s="37"/>
      <c r="L391" s="40"/>
      <c r="M391" s="193"/>
      <c r="N391" s="194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199</v>
      </c>
      <c r="AU391" s="18" t="s">
        <v>86</v>
      </c>
    </row>
    <row r="392" spans="1:65" s="13" customFormat="1" ht="10.199999999999999">
      <c r="B392" s="197"/>
      <c r="C392" s="198"/>
      <c r="D392" s="190" t="s">
        <v>201</v>
      </c>
      <c r="E392" s="199" t="s">
        <v>19</v>
      </c>
      <c r="F392" s="200" t="s">
        <v>84</v>
      </c>
      <c r="G392" s="198"/>
      <c r="H392" s="201">
        <v>1</v>
      </c>
      <c r="I392" s="202"/>
      <c r="J392" s="198"/>
      <c r="K392" s="198"/>
      <c r="L392" s="203"/>
      <c r="M392" s="204"/>
      <c r="N392" s="205"/>
      <c r="O392" s="205"/>
      <c r="P392" s="205"/>
      <c r="Q392" s="205"/>
      <c r="R392" s="205"/>
      <c r="S392" s="205"/>
      <c r="T392" s="206"/>
      <c r="AT392" s="207" t="s">
        <v>201</v>
      </c>
      <c r="AU392" s="207" t="s">
        <v>86</v>
      </c>
      <c r="AV392" s="13" t="s">
        <v>86</v>
      </c>
      <c r="AW392" s="13" t="s">
        <v>37</v>
      </c>
      <c r="AX392" s="13" t="s">
        <v>84</v>
      </c>
      <c r="AY392" s="207" t="s">
        <v>189</v>
      </c>
    </row>
    <row r="393" spans="1:65" s="2" customFormat="1" ht="24.15" customHeight="1">
      <c r="A393" s="35"/>
      <c r="B393" s="36"/>
      <c r="C393" s="208" t="s">
        <v>698</v>
      </c>
      <c r="D393" s="208" t="s">
        <v>269</v>
      </c>
      <c r="E393" s="209" t="s">
        <v>1561</v>
      </c>
      <c r="F393" s="210" t="s">
        <v>1562</v>
      </c>
      <c r="G393" s="211" t="s">
        <v>194</v>
      </c>
      <c r="H393" s="212">
        <v>1</v>
      </c>
      <c r="I393" s="213"/>
      <c r="J393" s="214">
        <f>ROUND(I393*H393,2)</f>
        <v>0</v>
      </c>
      <c r="K393" s="215"/>
      <c r="L393" s="216"/>
      <c r="M393" s="217" t="s">
        <v>19</v>
      </c>
      <c r="N393" s="218" t="s">
        <v>47</v>
      </c>
      <c r="O393" s="65"/>
      <c r="P393" s="186">
        <f>O393*H393</f>
        <v>0</v>
      </c>
      <c r="Q393" s="186">
        <v>2.0049999999999998E-2</v>
      </c>
      <c r="R393" s="186">
        <f>Q393*H393</f>
        <v>2.0049999999999998E-2</v>
      </c>
      <c r="S393" s="186">
        <v>0</v>
      </c>
      <c r="T393" s="187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8" t="s">
        <v>226</v>
      </c>
      <c r="AT393" s="188" t="s">
        <v>269</v>
      </c>
      <c r="AU393" s="188" t="s">
        <v>86</v>
      </c>
      <c r="AY393" s="18" t="s">
        <v>189</v>
      </c>
      <c r="BE393" s="189">
        <f>IF(N393="základní",J393,0)</f>
        <v>0</v>
      </c>
      <c r="BF393" s="189">
        <f>IF(N393="snížená",J393,0)</f>
        <v>0</v>
      </c>
      <c r="BG393" s="189">
        <f>IF(N393="zákl. přenesená",J393,0)</f>
        <v>0</v>
      </c>
      <c r="BH393" s="189">
        <f>IF(N393="sníž. přenesená",J393,0)</f>
        <v>0</v>
      </c>
      <c r="BI393" s="189">
        <f>IF(N393="nulová",J393,0)</f>
        <v>0</v>
      </c>
      <c r="BJ393" s="18" t="s">
        <v>84</v>
      </c>
      <c r="BK393" s="189">
        <f>ROUND(I393*H393,2)</f>
        <v>0</v>
      </c>
      <c r="BL393" s="18" t="s">
        <v>195</v>
      </c>
      <c r="BM393" s="188" t="s">
        <v>1563</v>
      </c>
    </row>
    <row r="394" spans="1:65" s="2" customFormat="1" ht="19.2">
      <c r="A394" s="35"/>
      <c r="B394" s="36"/>
      <c r="C394" s="37"/>
      <c r="D394" s="190" t="s">
        <v>197</v>
      </c>
      <c r="E394" s="37"/>
      <c r="F394" s="191" t="s">
        <v>1562</v>
      </c>
      <c r="G394" s="37"/>
      <c r="H394" s="37"/>
      <c r="I394" s="192"/>
      <c r="J394" s="37"/>
      <c r="K394" s="37"/>
      <c r="L394" s="40"/>
      <c r="M394" s="193"/>
      <c r="N394" s="194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197</v>
      </c>
      <c r="AU394" s="18" t="s">
        <v>86</v>
      </c>
    </row>
    <row r="395" spans="1:65" s="2" customFormat="1" ht="24.15" customHeight="1">
      <c r="A395" s="35"/>
      <c r="B395" s="36"/>
      <c r="C395" s="176" t="s">
        <v>704</v>
      </c>
      <c r="D395" s="176" t="s">
        <v>191</v>
      </c>
      <c r="E395" s="177" t="s">
        <v>596</v>
      </c>
      <c r="F395" s="178" t="s">
        <v>597</v>
      </c>
      <c r="G395" s="179" t="s">
        <v>194</v>
      </c>
      <c r="H395" s="180">
        <v>2</v>
      </c>
      <c r="I395" s="181"/>
      <c r="J395" s="182">
        <f>ROUND(I395*H395,2)</f>
        <v>0</v>
      </c>
      <c r="K395" s="183"/>
      <c r="L395" s="40"/>
      <c r="M395" s="184" t="s">
        <v>19</v>
      </c>
      <c r="N395" s="185" t="s">
        <v>47</v>
      </c>
      <c r="O395" s="65"/>
      <c r="P395" s="186">
        <f>O395*H395</f>
        <v>0</v>
      </c>
      <c r="Q395" s="186">
        <v>0</v>
      </c>
      <c r="R395" s="186">
        <f>Q395*H395</f>
        <v>0</v>
      </c>
      <c r="S395" s="186">
        <v>0</v>
      </c>
      <c r="T395" s="187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88" t="s">
        <v>195</v>
      </c>
      <c r="AT395" s="188" t="s">
        <v>191</v>
      </c>
      <c r="AU395" s="188" t="s">
        <v>86</v>
      </c>
      <c r="AY395" s="18" t="s">
        <v>189</v>
      </c>
      <c r="BE395" s="189">
        <f>IF(N395="základní",J395,0)</f>
        <v>0</v>
      </c>
      <c r="BF395" s="189">
        <f>IF(N395="snížená",J395,0)</f>
        <v>0</v>
      </c>
      <c r="BG395" s="189">
        <f>IF(N395="zákl. přenesená",J395,0)</f>
        <v>0</v>
      </c>
      <c r="BH395" s="189">
        <f>IF(N395="sníž. přenesená",J395,0)</f>
        <v>0</v>
      </c>
      <c r="BI395" s="189">
        <f>IF(N395="nulová",J395,0)</f>
        <v>0</v>
      </c>
      <c r="BJ395" s="18" t="s">
        <v>84</v>
      </c>
      <c r="BK395" s="189">
        <f>ROUND(I395*H395,2)</f>
        <v>0</v>
      </c>
      <c r="BL395" s="18" t="s">
        <v>195</v>
      </c>
      <c r="BM395" s="188" t="s">
        <v>1564</v>
      </c>
    </row>
    <row r="396" spans="1:65" s="2" customFormat="1" ht="28.8">
      <c r="A396" s="35"/>
      <c r="B396" s="36"/>
      <c r="C396" s="37"/>
      <c r="D396" s="190" t="s">
        <v>197</v>
      </c>
      <c r="E396" s="37"/>
      <c r="F396" s="191" t="s">
        <v>599</v>
      </c>
      <c r="G396" s="37"/>
      <c r="H396" s="37"/>
      <c r="I396" s="192"/>
      <c r="J396" s="37"/>
      <c r="K396" s="37"/>
      <c r="L396" s="40"/>
      <c r="M396" s="193"/>
      <c r="N396" s="194"/>
      <c r="O396" s="65"/>
      <c r="P396" s="65"/>
      <c r="Q396" s="65"/>
      <c r="R396" s="65"/>
      <c r="S396" s="65"/>
      <c r="T396" s="66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197</v>
      </c>
      <c r="AU396" s="18" t="s">
        <v>86</v>
      </c>
    </row>
    <row r="397" spans="1:65" s="2" customFormat="1" ht="10.199999999999999">
      <c r="A397" s="35"/>
      <c r="B397" s="36"/>
      <c r="C397" s="37"/>
      <c r="D397" s="195" t="s">
        <v>199</v>
      </c>
      <c r="E397" s="37"/>
      <c r="F397" s="196" t="s">
        <v>600</v>
      </c>
      <c r="G397" s="37"/>
      <c r="H397" s="37"/>
      <c r="I397" s="192"/>
      <c r="J397" s="37"/>
      <c r="K397" s="37"/>
      <c r="L397" s="40"/>
      <c r="M397" s="193"/>
      <c r="N397" s="194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199</v>
      </c>
      <c r="AU397" s="18" t="s">
        <v>86</v>
      </c>
    </row>
    <row r="398" spans="1:65" s="13" customFormat="1" ht="10.199999999999999">
      <c r="B398" s="197"/>
      <c r="C398" s="198"/>
      <c r="D398" s="190" t="s">
        <v>201</v>
      </c>
      <c r="E398" s="199" t="s">
        <v>19</v>
      </c>
      <c r="F398" s="200" t="s">
        <v>86</v>
      </c>
      <c r="G398" s="198"/>
      <c r="H398" s="201">
        <v>2</v>
      </c>
      <c r="I398" s="202"/>
      <c r="J398" s="198"/>
      <c r="K398" s="198"/>
      <c r="L398" s="203"/>
      <c r="M398" s="204"/>
      <c r="N398" s="205"/>
      <c r="O398" s="205"/>
      <c r="P398" s="205"/>
      <c r="Q398" s="205"/>
      <c r="R398" s="205"/>
      <c r="S398" s="205"/>
      <c r="T398" s="206"/>
      <c r="AT398" s="207" t="s">
        <v>201</v>
      </c>
      <c r="AU398" s="207" t="s">
        <v>86</v>
      </c>
      <c r="AV398" s="13" t="s">
        <v>86</v>
      </c>
      <c r="AW398" s="13" t="s">
        <v>37</v>
      </c>
      <c r="AX398" s="13" t="s">
        <v>84</v>
      </c>
      <c r="AY398" s="207" t="s">
        <v>189</v>
      </c>
    </row>
    <row r="399" spans="1:65" s="2" customFormat="1" ht="24.15" customHeight="1">
      <c r="A399" s="35"/>
      <c r="B399" s="36"/>
      <c r="C399" s="208" t="s">
        <v>713</v>
      </c>
      <c r="D399" s="208" t="s">
        <v>269</v>
      </c>
      <c r="E399" s="209" t="s">
        <v>602</v>
      </c>
      <c r="F399" s="210" t="s">
        <v>603</v>
      </c>
      <c r="G399" s="211" t="s">
        <v>194</v>
      </c>
      <c r="H399" s="212">
        <v>2</v>
      </c>
      <c r="I399" s="213"/>
      <c r="J399" s="214">
        <f>ROUND(I399*H399,2)</f>
        <v>0</v>
      </c>
      <c r="K399" s="215"/>
      <c r="L399" s="216"/>
      <c r="M399" s="217" t="s">
        <v>19</v>
      </c>
      <c r="N399" s="218" t="s">
        <v>47</v>
      </c>
      <c r="O399" s="65"/>
      <c r="P399" s="186">
        <f>O399*H399</f>
        <v>0</v>
      </c>
      <c r="Q399" s="186">
        <v>2.7E-2</v>
      </c>
      <c r="R399" s="186">
        <f>Q399*H399</f>
        <v>5.3999999999999999E-2</v>
      </c>
      <c r="S399" s="186">
        <v>0</v>
      </c>
      <c r="T399" s="187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88" t="s">
        <v>226</v>
      </c>
      <c r="AT399" s="188" t="s">
        <v>269</v>
      </c>
      <c r="AU399" s="188" t="s">
        <v>86</v>
      </c>
      <c r="AY399" s="18" t="s">
        <v>189</v>
      </c>
      <c r="BE399" s="189">
        <f>IF(N399="základní",J399,0)</f>
        <v>0</v>
      </c>
      <c r="BF399" s="189">
        <f>IF(N399="snížená",J399,0)</f>
        <v>0</v>
      </c>
      <c r="BG399" s="189">
        <f>IF(N399="zákl. přenesená",J399,0)</f>
        <v>0</v>
      </c>
      <c r="BH399" s="189">
        <f>IF(N399="sníž. přenesená",J399,0)</f>
        <v>0</v>
      </c>
      <c r="BI399" s="189">
        <f>IF(N399="nulová",J399,0)</f>
        <v>0</v>
      </c>
      <c r="BJ399" s="18" t="s">
        <v>84</v>
      </c>
      <c r="BK399" s="189">
        <f>ROUND(I399*H399,2)</f>
        <v>0</v>
      </c>
      <c r="BL399" s="18" t="s">
        <v>195</v>
      </c>
      <c r="BM399" s="188" t="s">
        <v>1565</v>
      </c>
    </row>
    <row r="400" spans="1:65" s="2" customFormat="1" ht="19.2">
      <c r="A400" s="35"/>
      <c r="B400" s="36"/>
      <c r="C400" s="37"/>
      <c r="D400" s="190" t="s">
        <v>197</v>
      </c>
      <c r="E400" s="37"/>
      <c r="F400" s="191" t="s">
        <v>603</v>
      </c>
      <c r="G400" s="37"/>
      <c r="H400" s="37"/>
      <c r="I400" s="192"/>
      <c r="J400" s="37"/>
      <c r="K400" s="37"/>
      <c r="L400" s="40"/>
      <c r="M400" s="193"/>
      <c r="N400" s="194"/>
      <c r="O400" s="65"/>
      <c r="P400" s="65"/>
      <c r="Q400" s="65"/>
      <c r="R400" s="65"/>
      <c r="S400" s="65"/>
      <c r="T400" s="66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197</v>
      </c>
      <c r="AU400" s="18" t="s">
        <v>86</v>
      </c>
    </row>
    <row r="401" spans="1:65" s="2" customFormat="1" ht="24.15" customHeight="1">
      <c r="A401" s="35"/>
      <c r="B401" s="36"/>
      <c r="C401" s="208" t="s">
        <v>722</v>
      </c>
      <c r="D401" s="208" t="s">
        <v>269</v>
      </c>
      <c r="E401" s="209" t="s">
        <v>1566</v>
      </c>
      <c r="F401" s="210" t="s">
        <v>1567</v>
      </c>
      <c r="G401" s="211" t="s">
        <v>194</v>
      </c>
      <c r="H401" s="212">
        <v>5</v>
      </c>
      <c r="I401" s="213"/>
      <c r="J401" s="214">
        <f>ROUND(I401*H401,2)</f>
        <v>0</v>
      </c>
      <c r="K401" s="215"/>
      <c r="L401" s="216"/>
      <c r="M401" s="217" t="s">
        <v>19</v>
      </c>
      <c r="N401" s="218" t="s">
        <v>47</v>
      </c>
      <c r="O401" s="65"/>
      <c r="P401" s="186">
        <f>O401*H401</f>
        <v>0</v>
      </c>
      <c r="Q401" s="186">
        <v>4.0000000000000001E-3</v>
      </c>
      <c r="R401" s="186">
        <f>Q401*H401</f>
        <v>0.02</v>
      </c>
      <c r="S401" s="186">
        <v>0</v>
      </c>
      <c r="T401" s="187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8" t="s">
        <v>226</v>
      </c>
      <c r="AT401" s="188" t="s">
        <v>269</v>
      </c>
      <c r="AU401" s="188" t="s">
        <v>86</v>
      </c>
      <c r="AY401" s="18" t="s">
        <v>189</v>
      </c>
      <c r="BE401" s="189">
        <f>IF(N401="základní",J401,0)</f>
        <v>0</v>
      </c>
      <c r="BF401" s="189">
        <f>IF(N401="snížená",J401,0)</f>
        <v>0</v>
      </c>
      <c r="BG401" s="189">
        <f>IF(N401="zákl. přenesená",J401,0)</f>
        <v>0</v>
      </c>
      <c r="BH401" s="189">
        <f>IF(N401="sníž. přenesená",J401,0)</f>
        <v>0</v>
      </c>
      <c r="BI401" s="189">
        <f>IF(N401="nulová",J401,0)</f>
        <v>0</v>
      </c>
      <c r="BJ401" s="18" t="s">
        <v>84</v>
      </c>
      <c r="BK401" s="189">
        <f>ROUND(I401*H401,2)</f>
        <v>0</v>
      </c>
      <c r="BL401" s="18" t="s">
        <v>195</v>
      </c>
      <c r="BM401" s="188" t="s">
        <v>1568</v>
      </c>
    </row>
    <row r="402" spans="1:65" s="2" customFormat="1" ht="10.199999999999999">
      <c r="A402" s="35"/>
      <c r="B402" s="36"/>
      <c r="C402" s="37"/>
      <c r="D402" s="190" t="s">
        <v>197</v>
      </c>
      <c r="E402" s="37"/>
      <c r="F402" s="191" t="s">
        <v>1567</v>
      </c>
      <c r="G402" s="37"/>
      <c r="H402" s="37"/>
      <c r="I402" s="192"/>
      <c r="J402" s="37"/>
      <c r="K402" s="37"/>
      <c r="L402" s="40"/>
      <c r="M402" s="193"/>
      <c r="N402" s="194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197</v>
      </c>
      <c r="AU402" s="18" t="s">
        <v>86</v>
      </c>
    </row>
    <row r="403" spans="1:65" s="13" customFormat="1" ht="10.199999999999999">
      <c r="B403" s="197"/>
      <c r="C403" s="198"/>
      <c r="D403" s="190" t="s">
        <v>201</v>
      </c>
      <c r="E403" s="199" t="s">
        <v>19</v>
      </c>
      <c r="F403" s="200" t="s">
        <v>1569</v>
      </c>
      <c r="G403" s="198"/>
      <c r="H403" s="201">
        <v>5</v>
      </c>
      <c r="I403" s="202"/>
      <c r="J403" s="198"/>
      <c r="K403" s="198"/>
      <c r="L403" s="203"/>
      <c r="M403" s="204"/>
      <c r="N403" s="205"/>
      <c r="O403" s="205"/>
      <c r="P403" s="205"/>
      <c r="Q403" s="205"/>
      <c r="R403" s="205"/>
      <c r="S403" s="205"/>
      <c r="T403" s="206"/>
      <c r="AT403" s="207" t="s">
        <v>201</v>
      </c>
      <c r="AU403" s="207" t="s">
        <v>86</v>
      </c>
      <c r="AV403" s="13" t="s">
        <v>86</v>
      </c>
      <c r="AW403" s="13" t="s">
        <v>37</v>
      </c>
      <c r="AX403" s="13" t="s">
        <v>84</v>
      </c>
      <c r="AY403" s="207" t="s">
        <v>189</v>
      </c>
    </row>
    <row r="404" spans="1:65" s="2" customFormat="1" ht="16.5" customHeight="1">
      <c r="A404" s="35"/>
      <c r="B404" s="36"/>
      <c r="C404" s="176" t="s">
        <v>728</v>
      </c>
      <c r="D404" s="176" t="s">
        <v>191</v>
      </c>
      <c r="E404" s="177" t="s">
        <v>1570</v>
      </c>
      <c r="F404" s="178" t="s">
        <v>1571</v>
      </c>
      <c r="G404" s="179" t="s">
        <v>194</v>
      </c>
      <c r="H404" s="180">
        <v>1</v>
      </c>
      <c r="I404" s="181"/>
      <c r="J404" s="182">
        <f>ROUND(I404*H404,2)</f>
        <v>0</v>
      </c>
      <c r="K404" s="183"/>
      <c r="L404" s="40"/>
      <c r="M404" s="184" t="s">
        <v>19</v>
      </c>
      <c r="N404" s="185" t="s">
        <v>47</v>
      </c>
      <c r="O404" s="65"/>
      <c r="P404" s="186">
        <f>O404*H404</f>
        <v>0</v>
      </c>
      <c r="Q404" s="186">
        <v>1.3600000000000001E-3</v>
      </c>
      <c r="R404" s="186">
        <f>Q404*H404</f>
        <v>1.3600000000000001E-3</v>
      </c>
      <c r="S404" s="186">
        <v>0</v>
      </c>
      <c r="T404" s="18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8" t="s">
        <v>195</v>
      </c>
      <c r="AT404" s="188" t="s">
        <v>191</v>
      </c>
      <c r="AU404" s="188" t="s">
        <v>86</v>
      </c>
      <c r="AY404" s="18" t="s">
        <v>189</v>
      </c>
      <c r="BE404" s="189">
        <f>IF(N404="základní",J404,0)</f>
        <v>0</v>
      </c>
      <c r="BF404" s="189">
        <f>IF(N404="snížená",J404,0)</f>
        <v>0</v>
      </c>
      <c r="BG404" s="189">
        <f>IF(N404="zákl. přenesená",J404,0)</f>
        <v>0</v>
      </c>
      <c r="BH404" s="189">
        <f>IF(N404="sníž. přenesená",J404,0)</f>
        <v>0</v>
      </c>
      <c r="BI404" s="189">
        <f>IF(N404="nulová",J404,0)</f>
        <v>0</v>
      </c>
      <c r="BJ404" s="18" t="s">
        <v>84</v>
      </c>
      <c r="BK404" s="189">
        <f>ROUND(I404*H404,2)</f>
        <v>0</v>
      </c>
      <c r="BL404" s="18" t="s">
        <v>195</v>
      </c>
      <c r="BM404" s="188" t="s">
        <v>1572</v>
      </c>
    </row>
    <row r="405" spans="1:65" s="2" customFormat="1" ht="19.2">
      <c r="A405" s="35"/>
      <c r="B405" s="36"/>
      <c r="C405" s="37"/>
      <c r="D405" s="190" t="s">
        <v>197</v>
      </c>
      <c r="E405" s="37"/>
      <c r="F405" s="191" t="s">
        <v>1573</v>
      </c>
      <c r="G405" s="37"/>
      <c r="H405" s="37"/>
      <c r="I405" s="192"/>
      <c r="J405" s="37"/>
      <c r="K405" s="37"/>
      <c r="L405" s="40"/>
      <c r="M405" s="193"/>
      <c r="N405" s="194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197</v>
      </c>
      <c r="AU405" s="18" t="s">
        <v>86</v>
      </c>
    </row>
    <row r="406" spans="1:65" s="2" customFormat="1" ht="10.199999999999999">
      <c r="A406" s="35"/>
      <c r="B406" s="36"/>
      <c r="C406" s="37"/>
      <c r="D406" s="195" t="s">
        <v>199</v>
      </c>
      <c r="E406" s="37"/>
      <c r="F406" s="196" t="s">
        <v>1574</v>
      </c>
      <c r="G406" s="37"/>
      <c r="H406" s="37"/>
      <c r="I406" s="192"/>
      <c r="J406" s="37"/>
      <c r="K406" s="37"/>
      <c r="L406" s="40"/>
      <c r="M406" s="193"/>
      <c r="N406" s="194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199</v>
      </c>
      <c r="AU406" s="18" t="s">
        <v>86</v>
      </c>
    </row>
    <row r="407" spans="1:65" s="13" customFormat="1" ht="10.199999999999999">
      <c r="B407" s="197"/>
      <c r="C407" s="198"/>
      <c r="D407" s="190" t="s">
        <v>201</v>
      </c>
      <c r="E407" s="199" t="s">
        <v>19</v>
      </c>
      <c r="F407" s="200" t="s">
        <v>84</v>
      </c>
      <c r="G407" s="198"/>
      <c r="H407" s="201">
        <v>1</v>
      </c>
      <c r="I407" s="202"/>
      <c r="J407" s="198"/>
      <c r="K407" s="198"/>
      <c r="L407" s="203"/>
      <c r="M407" s="204"/>
      <c r="N407" s="205"/>
      <c r="O407" s="205"/>
      <c r="P407" s="205"/>
      <c r="Q407" s="205"/>
      <c r="R407" s="205"/>
      <c r="S407" s="205"/>
      <c r="T407" s="206"/>
      <c r="AT407" s="207" t="s">
        <v>201</v>
      </c>
      <c r="AU407" s="207" t="s">
        <v>86</v>
      </c>
      <c r="AV407" s="13" t="s">
        <v>86</v>
      </c>
      <c r="AW407" s="13" t="s">
        <v>37</v>
      </c>
      <c r="AX407" s="13" t="s">
        <v>84</v>
      </c>
      <c r="AY407" s="207" t="s">
        <v>189</v>
      </c>
    </row>
    <row r="408" spans="1:65" s="2" customFormat="1" ht="24.15" customHeight="1">
      <c r="A408" s="35"/>
      <c r="B408" s="36"/>
      <c r="C408" s="208" t="s">
        <v>735</v>
      </c>
      <c r="D408" s="208" t="s">
        <v>269</v>
      </c>
      <c r="E408" s="209" t="s">
        <v>1575</v>
      </c>
      <c r="F408" s="210" t="s">
        <v>1576</v>
      </c>
      <c r="G408" s="211" t="s">
        <v>194</v>
      </c>
      <c r="H408" s="212">
        <v>1</v>
      </c>
      <c r="I408" s="213"/>
      <c r="J408" s="214">
        <f>ROUND(I408*H408,2)</f>
        <v>0</v>
      </c>
      <c r="K408" s="215"/>
      <c r="L408" s="216"/>
      <c r="M408" s="217" t="s">
        <v>19</v>
      </c>
      <c r="N408" s="218" t="s">
        <v>47</v>
      </c>
      <c r="O408" s="65"/>
      <c r="P408" s="186">
        <f>O408*H408</f>
        <v>0</v>
      </c>
      <c r="Q408" s="186">
        <v>9.5000000000000001E-2</v>
      </c>
      <c r="R408" s="186">
        <f>Q408*H408</f>
        <v>9.5000000000000001E-2</v>
      </c>
      <c r="S408" s="186">
        <v>0</v>
      </c>
      <c r="T408" s="187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8" t="s">
        <v>226</v>
      </c>
      <c r="AT408" s="188" t="s">
        <v>269</v>
      </c>
      <c r="AU408" s="188" t="s">
        <v>86</v>
      </c>
      <c r="AY408" s="18" t="s">
        <v>189</v>
      </c>
      <c r="BE408" s="189">
        <f>IF(N408="základní",J408,0)</f>
        <v>0</v>
      </c>
      <c r="BF408" s="189">
        <f>IF(N408="snížená",J408,0)</f>
        <v>0</v>
      </c>
      <c r="BG408" s="189">
        <f>IF(N408="zákl. přenesená",J408,0)</f>
        <v>0</v>
      </c>
      <c r="BH408" s="189">
        <f>IF(N408="sníž. přenesená",J408,0)</f>
        <v>0</v>
      </c>
      <c r="BI408" s="189">
        <f>IF(N408="nulová",J408,0)</f>
        <v>0</v>
      </c>
      <c r="BJ408" s="18" t="s">
        <v>84</v>
      </c>
      <c r="BK408" s="189">
        <f>ROUND(I408*H408,2)</f>
        <v>0</v>
      </c>
      <c r="BL408" s="18" t="s">
        <v>195</v>
      </c>
      <c r="BM408" s="188" t="s">
        <v>1577</v>
      </c>
    </row>
    <row r="409" spans="1:65" s="2" customFormat="1" ht="19.2">
      <c r="A409" s="35"/>
      <c r="B409" s="36"/>
      <c r="C409" s="37"/>
      <c r="D409" s="190" t="s">
        <v>197</v>
      </c>
      <c r="E409" s="37"/>
      <c r="F409" s="191" t="s">
        <v>1576</v>
      </c>
      <c r="G409" s="37"/>
      <c r="H409" s="37"/>
      <c r="I409" s="192"/>
      <c r="J409" s="37"/>
      <c r="K409" s="37"/>
      <c r="L409" s="40"/>
      <c r="M409" s="193"/>
      <c r="N409" s="194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197</v>
      </c>
      <c r="AU409" s="18" t="s">
        <v>86</v>
      </c>
    </row>
    <row r="410" spans="1:65" s="2" customFormat="1" ht="24.15" customHeight="1">
      <c r="A410" s="35"/>
      <c r="B410" s="36"/>
      <c r="C410" s="176" t="s">
        <v>742</v>
      </c>
      <c r="D410" s="176" t="s">
        <v>191</v>
      </c>
      <c r="E410" s="177" t="s">
        <v>1578</v>
      </c>
      <c r="F410" s="178" t="s">
        <v>1579</v>
      </c>
      <c r="G410" s="179" t="s">
        <v>194</v>
      </c>
      <c r="H410" s="180">
        <v>3</v>
      </c>
      <c r="I410" s="181"/>
      <c r="J410" s="182">
        <f>ROUND(I410*H410,2)</f>
        <v>0</v>
      </c>
      <c r="K410" s="183"/>
      <c r="L410" s="40"/>
      <c r="M410" s="184" t="s">
        <v>19</v>
      </c>
      <c r="N410" s="185" t="s">
        <v>47</v>
      </c>
      <c r="O410" s="65"/>
      <c r="P410" s="186">
        <f>O410*H410</f>
        <v>0</v>
      </c>
      <c r="Q410" s="186">
        <v>0</v>
      </c>
      <c r="R410" s="186">
        <f>Q410*H410</f>
        <v>0</v>
      </c>
      <c r="S410" s="186">
        <v>0</v>
      </c>
      <c r="T410" s="18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8" t="s">
        <v>195</v>
      </c>
      <c r="AT410" s="188" t="s">
        <v>191</v>
      </c>
      <c r="AU410" s="188" t="s">
        <v>86</v>
      </c>
      <c r="AY410" s="18" t="s">
        <v>189</v>
      </c>
      <c r="BE410" s="189">
        <f>IF(N410="základní",J410,0)</f>
        <v>0</v>
      </c>
      <c r="BF410" s="189">
        <f>IF(N410="snížená",J410,0)</f>
        <v>0</v>
      </c>
      <c r="BG410" s="189">
        <f>IF(N410="zákl. přenesená",J410,0)</f>
        <v>0</v>
      </c>
      <c r="BH410" s="189">
        <f>IF(N410="sníž. přenesená",J410,0)</f>
        <v>0</v>
      </c>
      <c r="BI410" s="189">
        <f>IF(N410="nulová",J410,0)</f>
        <v>0</v>
      </c>
      <c r="BJ410" s="18" t="s">
        <v>84</v>
      </c>
      <c r="BK410" s="189">
        <f>ROUND(I410*H410,2)</f>
        <v>0</v>
      </c>
      <c r="BL410" s="18" t="s">
        <v>195</v>
      </c>
      <c r="BM410" s="188" t="s">
        <v>1580</v>
      </c>
    </row>
    <row r="411" spans="1:65" s="2" customFormat="1" ht="28.8">
      <c r="A411" s="35"/>
      <c r="B411" s="36"/>
      <c r="C411" s="37"/>
      <c r="D411" s="190" t="s">
        <v>197</v>
      </c>
      <c r="E411" s="37"/>
      <c r="F411" s="191" t="s">
        <v>1581</v>
      </c>
      <c r="G411" s="37"/>
      <c r="H411" s="37"/>
      <c r="I411" s="192"/>
      <c r="J411" s="37"/>
      <c r="K411" s="37"/>
      <c r="L411" s="40"/>
      <c r="M411" s="193"/>
      <c r="N411" s="194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197</v>
      </c>
      <c r="AU411" s="18" t="s">
        <v>86</v>
      </c>
    </row>
    <row r="412" spans="1:65" s="2" customFormat="1" ht="10.199999999999999">
      <c r="A412" s="35"/>
      <c r="B412" s="36"/>
      <c r="C412" s="37"/>
      <c r="D412" s="195" t="s">
        <v>199</v>
      </c>
      <c r="E412" s="37"/>
      <c r="F412" s="196" t="s">
        <v>1582</v>
      </c>
      <c r="G412" s="37"/>
      <c r="H412" s="37"/>
      <c r="I412" s="192"/>
      <c r="J412" s="37"/>
      <c r="K412" s="37"/>
      <c r="L412" s="40"/>
      <c r="M412" s="193"/>
      <c r="N412" s="194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199</v>
      </c>
      <c r="AU412" s="18" t="s">
        <v>86</v>
      </c>
    </row>
    <row r="413" spans="1:65" s="13" customFormat="1" ht="10.199999999999999">
      <c r="B413" s="197"/>
      <c r="C413" s="198"/>
      <c r="D413" s="190" t="s">
        <v>201</v>
      </c>
      <c r="E413" s="199" t="s">
        <v>19</v>
      </c>
      <c r="F413" s="200" t="s">
        <v>207</v>
      </c>
      <c r="G413" s="198"/>
      <c r="H413" s="201">
        <v>3</v>
      </c>
      <c r="I413" s="202"/>
      <c r="J413" s="198"/>
      <c r="K413" s="198"/>
      <c r="L413" s="203"/>
      <c r="M413" s="204"/>
      <c r="N413" s="205"/>
      <c r="O413" s="205"/>
      <c r="P413" s="205"/>
      <c r="Q413" s="205"/>
      <c r="R413" s="205"/>
      <c r="S413" s="205"/>
      <c r="T413" s="206"/>
      <c r="AT413" s="207" t="s">
        <v>201</v>
      </c>
      <c r="AU413" s="207" t="s">
        <v>86</v>
      </c>
      <c r="AV413" s="13" t="s">
        <v>86</v>
      </c>
      <c r="AW413" s="13" t="s">
        <v>37</v>
      </c>
      <c r="AX413" s="13" t="s">
        <v>84</v>
      </c>
      <c r="AY413" s="207" t="s">
        <v>189</v>
      </c>
    </row>
    <row r="414" spans="1:65" s="2" customFormat="1" ht="24.15" customHeight="1">
      <c r="A414" s="35"/>
      <c r="B414" s="36"/>
      <c r="C414" s="208" t="s">
        <v>748</v>
      </c>
      <c r="D414" s="208" t="s">
        <v>269</v>
      </c>
      <c r="E414" s="209" t="s">
        <v>606</v>
      </c>
      <c r="F414" s="210" t="s">
        <v>607</v>
      </c>
      <c r="G414" s="211" t="s">
        <v>194</v>
      </c>
      <c r="H414" s="212">
        <v>1</v>
      </c>
      <c r="I414" s="213"/>
      <c r="J414" s="214">
        <f>ROUND(I414*H414,2)</f>
        <v>0</v>
      </c>
      <c r="K414" s="215"/>
      <c r="L414" s="216"/>
      <c r="M414" s="217" t="s">
        <v>19</v>
      </c>
      <c r="N414" s="218" t="s">
        <v>47</v>
      </c>
      <c r="O414" s="65"/>
      <c r="P414" s="186">
        <f>O414*H414</f>
        <v>0</v>
      </c>
      <c r="Q414" s="186">
        <v>4.0000000000000001E-3</v>
      </c>
      <c r="R414" s="186">
        <f>Q414*H414</f>
        <v>4.0000000000000001E-3</v>
      </c>
      <c r="S414" s="186">
        <v>0</v>
      </c>
      <c r="T414" s="187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8" t="s">
        <v>226</v>
      </c>
      <c r="AT414" s="188" t="s">
        <v>269</v>
      </c>
      <c r="AU414" s="188" t="s">
        <v>86</v>
      </c>
      <c r="AY414" s="18" t="s">
        <v>189</v>
      </c>
      <c r="BE414" s="189">
        <f>IF(N414="základní",J414,0)</f>
        <v>0</v>
      </c>
      <c r="BF414" s="189">
        <f>IF(N414="snížená",J414,0)</f>
        <v>0</v>
      </c>
      <c r="BG414" s="189">
        <f>IF(N414="zákl. přenesená",J414,0)</f>
        <v>0</v>
      </c>
      <c r="BH414" s="189">
        <f>IF(N414="sníž. přenesená",J414,0)</f>
        <v>0</v>
      </c>
      <c r="BI414" s="189">
        <f>IF(N414="nulová",J414,0)</f>
        <v>0</v>
      </c>
      <c r="BJ414" s="18" t="s">
        <v>84</v>
      </c>
      <c r="BK414" s="189">
        <f>ROUND(I414*H414,2)</f>
        <v>0</v>
      </c>
      <c r="BL414" s="18" t="s">
        <v>195</v>
      </c>
      <c r="BM414" s="188" t="s">
        <v>1583</v>
      </c>
    </row>
    <row r="415" spans="1:65" s="2" customFormat="1" ht="10.199999999999999">
      <c r="A415" s="35"/>
      <c r="B415" s="36"/>
      <c r="C415" s="37"/>
      <c r="D415" s="190" t="s">
        <v>197</v>
      </c>
      <c r="E415" s="37"/>
      <c r="F415" s="191" t="s">
        <v>607</v>
      </c>
      <c r="G415" s="37"/>
      <c r="H415" s="37"/>
      <c r="I415" s="192"/>
      <c r="J415" s="37"/>
      <c r="K415" s="37"/>
      <c r="L415" s="40"/>
      <c r="M415" s="193"/>
      <c r="N415" s="194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197</v>
      </c>
      <c r="AU415" s="18" t="s">
        <v>86</v>
      </c>
    </row>
    <row r="416" spans="1:65" s="2" customFormat="1" ht="24.15" customHeight="1">
      <c r="A416" s="35"/>
      <c r="B416" s="36"/>
      <c r="C416" s="208" t="s">
        <v>1288</v>
      </c>
      <c r="D416" s="208" t="s">
        <v>269</v>
      </c>
      <c r="E416" s="209" t="s">
        <v>1584</v>
      </c>
      <c r="F416" s="210" t="s">
        <v>1585</v>
      </c>
      <c r="G416" s="211" t="s">
        <v>194</v>
      </c>
      <c r="H416" s="212">
        <v>3</v>
      </c>
      <c r="I416" s="213"/>
      <c r="J416" s="214">
        <f>ROUND(I416*H416,2)</f>
        <v>0</v>
      </c>
      <c r="K416" s="215"/>
      <c r="L416" s="216"/>
      <c r="M416" s="217" t="s">
        <v>19</v>
      </c>
      <c r="N416" s="218" t="s">
        <v>47</v>
      </c>
      <c r="O416" s="65"/>
      <c r="P416" s="186">
        <f>O416*H416</f>
        <v>0</v>
      </c>
      <c r="Q416" s="186">
        <v>5.1999999999999998E-2</v>
      </c>
      <c r="R416" s="186">
        <f>Q416*H416</f>
        <v>0.156</v>
      </c>
      <c r="S416" s="186">
        <v>0</v>
      </c>
      <c r="T416" s="187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88" t="s">
        <v>226</v>
      </c>
      <c r="AT416" s="188" t="s">
        <v>269</v>
      </c>
      <c r="AU416" s="188" t="s">
        <v>86</v>
      </c>
      <c r="AY416" s="18" t="s">
        <v>189</v>
      </c>
      <c r="BE416" s="189">
        <f>IF(N416="základní",J416,0)</f>
        <v>0</v>
      </c>
      <c r="BF416" s="189">
        <f>IF(N416="snížená",J416,0)</f>
        <v>0</v>
      </c>
      <c r="BG416" s="189">
        <f>IF(N416="zákl. přenesená",J416,0)</f>
        <v>0</v>
      </c>
      <c r="BH416" s="189">
        <f>IF(N416="sníž. přenesená",J416,0)</f>
        <v>0</v>
      </c>
      <c r="BI416" s="189">
        <f>IF(N416="nulová",J416,0)</f>
        <v>0</v>
      </c>
      <c r="BJ416" s="18" t="s">
        <v>84</v>
      </c>
      <c r="BK416" s="189">
        <f>ROUND(I416*H416,2)</f>
        <v>0</v>
      </c>
      <c r="BL416" s="18" t="s">
        <v>195</v>
      </c>
      <c r="BM416" s="188" t="s">
        <v>1586</v>
      </c>
    </row>
    <row r="417" spans="1:65" s="2" customFormat="1" ht="19.2">
      <c r="A417" s="35"/>
      <c r="B417" s="36"/>
      <c r="C417" s="37"/>
      <c r="D417" s="190" t="s">
        <v>197</v>
      </c>
      <c r="E417" s="37"/>
      <c r="F417" s="191" t="s">
        <v>1585</v>
      </c>
      <c r="G417" s="37"/>
      <c r="H417" s="37"/>
      <c r="I417" s="192"/>
      <c r="J417" s="37"/>
      <c r="K417" s="37"/>
      <c r="L417" s="40"/>
      <c r="M417" s="193"/>
      <c r="N417" s="194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197</v>
      </c>
      <c r="AU417" s="18" t="s">
        <v>86</v>
      </c>
    </row>
    <row r="418" spans="1:65" s="2" customFormat="1" ht="16.5" customHeight="1">
      <c r="A418" s="35"/>
      <c r="B418" s="36"/>
      <c r="C418" s="176" t="s">
        <v>1293</v>
      </c>
      <c r="D418" s="176" t="s">
        <v>191</v>
      </c>
      <c r="E418" s="177" t="s">
        <v>1587</v>
      </c>
      <c r="F418" s="178" t="s">
        <v>1588</v>
      </c>
      <c r="G418" s="179" t="s">
        <v>210</v>
      </c>
      <c r="H418" s="180">
        <v>442.2</v>
      </c>
      <c r="I418" s="181"/>
      <c r="J418" s="182">
        <f>ROUND(I418*H418,2)</f>
        <v>0</v>
      </c>
      <c r="K418" s="183"/>
      <c r="L418" s="40"/>
      <c r="M418" s="184" t="s">
        <v>19</v>
      </c>
      <c r="N418" s="185" t="s">
        <v>47</v>
      </c>
      <c r="O418" s="65"/>
      <c r="P418" s="186">
        <f>O418*H418</f>
        <v>0</v>
      </c>
      <c r="Q418" s="186">
        <v>0</v>
      </c>
      <c r="R418" s="186">
        <f>Q418*H418</f>
        <v>0</v>
      </c>
      <c r="S418" s="186">
        <v>0</v>
      </c>
      <c r="T418" s="187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88" t="s">
        <v>195</v>
      </c>
      <c r="AT418" s="188" t="s">
        <v>191</v>
      </c>
      <c r="AU418" s="188" t="s">
        <v>86</v>
      </c>
      <c r="AY418" s="18" t="s">
        <v>189</v>
      </c>
      <c r="BE418" s="189">
        <f>IF(N418="základní",J418,0)</f>
        <v>0</v>
      </c>
      <c r="BF418" s="189">
        <f>IF(N418="snížená",J418,0)</f>
        <v>0</v>
      </c>
      <c r="BG418" s="189">
        <f>IF(N418="zákl. přenesená",J418,0)</f>
        <v>0</v>
      </c>
      <c r="BH418" s="189">
        <f>IF(N418="sníž. přenesená",J418,0)</f>
        <v>0</v>
      </c>
      <c r="BI418" s="189">
        <f>IF(N418="nulová",J418,0)</f>
        <v>0</v>
      </c>
      <c r="BJ418" s="18" t="s">
        <v>84</v>
      </c>
      <c r="BK418" s="189">
        <f>ROUND(I418*H418,2)</f>
        <v>0</v>
      </c>
      <c r="BL418" s="18" t="s">
        <v>195</v>
      </c>
      <c r="BM418" s="188" t="s">
        <v>1589</v>
      </c>
    </row>
    <row r="419" spans="1:65" s="2" customFormat="1" ht="10.199999999999999">
      <c r="A419" s="35"/>
      <c r="B419" s="36"/>
      <c r="C419" s="37"/>
      <c r="D419" s="190" t="s">
        <v>197</v>
      </c>
      <c r="E419" s="37"/>
      <c r="F419" s="191" t="s">
        <v>1590</v>
      </c>
      <c r="G419" s="37"/>
      <c r="H419" s="37"/>
      <c r="I419" s="192"/>
      <c r="J419" s="37"/>
      <c r="K419" s="37"/>
      <c r="L419" s="40"/>
      <c r="M419" s="193"/>
      <c r="N419" s="194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197</v>
      </c>
      <c r="AU419" s="18" t="s">
        <v>86</v>
      </c>
    </row>
    <row r="420" spans="1:65" s="2" customFormat="1" ht="10.199999999999999">
      <c r="A420" s="35"/>
      <c r="B420" s="36"/>
      <c r="C420" s="37"/>
      <c r="D420" s="195" t="s">
        <v>199</v>
      </c>
      <c r="E420" s="37"/>
      <c r="F420" s="196" t="s">
        <v>1591</v>
      </c>
      <c r="G420" s="37"/>
      <c r="H420" s="37"/>
      <c r="I420" s="192"/>
      <c r="J420" s="37"/>
      <c r="K420" s="37"/>
      <c r="L420" s="40"/>
      <c r="M420" s="193"/>
      <c r="N420" s="194"/>
      <c r="O420" s="65"/>
      <c r="P420" s="65"/>
      <c r="Q420" s="65"/>
      <c r="R420" s="65"/>
      <c r="S420" s="65"/>
      <c r="T420" s="66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199</v>
      </c>
      <c r="AU420" s="18" t="s">
        <v>86</v>
      </c>
    </row>
    <row r="421" spans="1:65" s="13" customFormat="1" ht="10.199999999999999">
      <c r="B421" s="197"/>
      <c r="C421" s="198"/>
      <c r="D421" s="190" t="s">
        <v>201</v>
      </c>
      <c r="E421" s="199" t="s">
        <v>19</v>
      </c>
      <c r="F421" s="200" t="s">
        <v>1327</v>
      </c>
      <c r="G421" s="198"/>
      <c r="H421" s="201">
        <v>442.2</v>
      </c>
      <c r="I421" s="202"/>
      <c r="J421" s="198"/>
      <c r="K421" s="198"/>
      <c r="L421" s="203"/>
      <c r="M421" s="204"/>
      <c r="N421" s="205"/>
      <c r="O421" s="205"/>
      <c r="P421" s="205"/>
      <c r="Q421" s="205"/>
      <c r="R421" s="205"/>
      <c r="S421" s="205"/>
      <c r="T421" s="206"/>
      <c r="AT421" s="207" t="s">
        <v>201</v>
      </c>
      <c r="AU421" s="207" t="s">
        <v>86</v>
      </c>
      <c r="AV421" s="13" t="s">
        <v>86</v>
      </c>
      <c r="AW421" s="13" t="s">
        <v>37</v>
      </c>
      <c r="AX421" s="13" t="s">
        <v>84</v>
      </c>
      <c r="AY421" s="207" t="s">
        <v>189</v>
      </c>
    </row>
    <row r="422" spans="1:65" s="2" customFormat="1" ht="21.75" customHeight="1">
      <c r="A422" s="35"/>
      <c r="B422" s="36"/>
      <c r="C422" s="176" t="s">
        <v>1300</v>
      </c>
      <c r="D422" s="176" t="s">
        <v>191</v>
      </c>
      <c r="E422" s="177" t="s">
        <v>610</v>
      </c>
      <c r="F422" s="178" t="s">
        <v>611</v>
      </c>
      <c r="G422" s="179" t="s">
        <v>210</v>
      </c>
      <c r="H422" s="180">
        <v>371.2</v>
      </c>
      <c r="I422" s="181"/>
      <c r="J422" s="182">
        <f>ROUND(I422*H422,2)</f>
        <v>0</v>
      </c>
      <c r="K422" s="183"/>
      <c r="L422" s="40"/>
      <c r="M422" s="184" t="s">
        <v>19</v>
      </c>
      <c r="N422" s="185" t="s">
        <v>47</v>
      </c>
      <c r="O422" s="65"/>
      <c r="P422" s="186">
        <f>O422*H422</f>
        <v>0</v>
      </c>
      <c r="Q422" s="186">
        <v>0</v>
      </c>
      <c r="R422" s="186">
        <f>Q422*H422</f>
        <v>0</v>
      </c>
      <c r="S422" s="186">
        <v>0</v>
      </c>
      <c r="T422" s="187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8" t="s">
        <v>195</v>
      </c>
      <c r="AT422" s="188" t="s">
        <v>191</v>
      </c>
      <c r="AU422" s="188" t="s">
        <v>86</v>
      </c>
      <c r="AY422" s="18" t="s">
        <v>189</v>
      </c>
      <c r="BE422" s="189">
        <f>IF(N422="základní",J422,0)</f>
        <v>0</v>
      </c>
      <c r="BF422" s="189">
        <f>IF(N422="snížená",J422,0)</f>
        <v>0</v>
      </c>
      <c r="BG422" s="189">
        <f>IF(N422="zákl. přenesená",J422,0)</f>
        <v>0</v>
      </c>
      <c r="BH422" s="189">
        <f>IF(N422="sníž. přenesená",J422,0)</f>
        <v>0</v>
      </c>
      <c r="BI422" s="189">
        <f>IF(N422="nulová",J422,0)</f>
        <v>0</v>
      </c>
      <c r="BJ422" s="18" t="s">
        <v>84</v>
      </c>
      <c r="BK422" s="189">
        <f>ROUND(I422*H422,2)</f>
        <v>0</v>
      </c>
      <c r="BL422" s="18" t="s">
        <v>195</v>
      </c>
      <c r="BM422" s="188" t="s">
        <v>1592</v>
      </c>
    </row>
    <row r="423" spans="1:65" s="2" customFormat="1" ht="10.199999999999999">
      <c r="A423" s="35"/>
      <c r="B423" s="36"/>
      <c r="C423" s="37"/>
      <c r="D423" s="190" t="s">
        <v>197</v>
      </c>
      <c r="E423" s="37"/>
      <c r="F423" s="191" t="s">
        <v>613</v>
      </c>
      <c r="G423" s="37"/>
      <c r="H423" s="37"/>
      <c r="I423" s="192"/>
      <c r="J423" s="37"/>
      <c r="K423" s="37"/>
      <c r="L423" s="40"/>
      <c r="M423" s="193"/>
      <c r="N423" s="194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197</v>
      </c>
      <c r="AU423" s="18" t="s">
        <v>86</v>
      </c>
    </row>
    <row r="424" spans="1:65" s="2" customFormat="1" ht="10.199999999999999">
      <c r="A424" s="35"/>
      <c r="B424" s="36"/>
      <c r="C424" s="37"/>
      <c r="D424" s="195" t="s">
        <v>199</v>
      </c>
      <c r="E424" s="37"/>
      <c r="F424" s="196" t="s">
        <v>614</v>
      </c>
      <c r="G424" s="37"/>
      <c r="H424" s="37"/>
      <c r="I424" s="192"/>
      <c r="J424" s="37"/>
      <c r="K424" s="37"/>
      <c r="L424" s="40"/>
      <c r="M424" s="193"/>
      <c r="N424" s="194"/>
      <c r="O424" s="65"/>
      <c r="P424" s="65"/>
      <c r="Q424" s="65"/>
      <c r="R424" s="65"/>
      <c r="S424" s="65"/>
      <c r="T424" s="66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199</v>
      </c>
      <c r="AU424" s="18" t="s">
        <v>86</v>
      </c>
    </row>
    <row r="425" spans="1:65" s="13" customFormat="1" ht="10.199999999999999">
      <c r="B425" s="197"/>
      <c r="C425" s="198"/>
      <c r="D425" s="190" t="s">
        <v>201</v>
      </c>
      <c r="E425" s="199" t="s">
        <v>19</v>
      </c>
      <c r="F425" s="200" t="s">
        <v>1330</v>
      </c>
      <c r="G425" s="198"/>
      <c r="H425" s="201">
        <v>371.2</v>
      </c>
      <c r="I425" s="202"/>
      <c r="J425" s="198"/>
      <c r="K425" s="198"/>
      <c r="L425" s="203"/>
      <c r="M425" s="204"/>
      <c r="N425" s="205"/>
      <c r="O425" s="205"/>
      <c r="P425" s="205"/>
      <c r="Q425" s="205"/>
      <c r="R425" s="205"/>
      <c r="S425" s="205"/>
      <c r="T425" s="206"/>
      <c r="AT425" s="207" t="s">
        <v>201</v>
      </c>
      <c r="AU425" s="207" t="s">
        <v>86</v>
      </c>
      <c r="AV425" s="13" t="s">
        <v>86</v>
      </c>
      <c r="AW425" s="13" t="s">
        <v>37</v>
      </c>
      <c r="AX425" s="13" t="s">
        <v>84</v>
      </c>
      <c r="AY425" s="207" t="s">
        <v>189</v>
      </c>
    </row>
    <row r="426" spans="1:65" s="2" customFormat="1" ht="24.15" customHeight="1">
      <c r="A426" s="35"/>
      <c r="B426" s="36"/>
      <c r="C426" s="176" t="s">
        <v>1306</v>
      </c>
      <c r="D426" s="176" t="s">
        <v>191</v>
      </c>
      <c r="E426" s="177" t="s">
        <v>616</v>
      </c>
      <c r="F426" s="178" t="s">
        <v>617</v>
      </c>
      <c r="G426" s="179" t="s">
        <v>210</v>
      </c>
      <c r="H426" s="180">
        <v>813.4</v>
      </c>
      <c r="I426" s="181"/>
      <c r="J426" s="182">
        <f>ROUND(I426*H426,2)</f>
        <v>0</v>
      </c>
      <c r="K426" s="183"/>
      <c r="L426" s="40"/>
      <c r="M426" s="184" t="s">
        <v>19</v>
      </c>
      <c r="N426" s="185" t="s">
        <v>47</v>
      </c>
      <c r="O426" s="65"/>
      <c r="P426" s="186">
        <f>O426*H426</f>
        <v>0</v>
      </c>
      <c r="Q426" s="186">
        <v>0</v>
      </c>
      <c r="R426" s="186">
        <f>Q426*H426</f>
        <v>0</v>
      </c>
      <c r="S426" s="186">
        <v>0</v>
      </c>
      <c r="T426" s="187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88" t="s">
        <v>195</v>
      </c>
      <c r="AT426" s="188" t="s">
        <v>191</v>
      </c>
      <c r="AU426" s="188" t="s">
        <v>86</v>
      </c>
      <c r="AY426" s="18" t="s">
        <v>189</v>
      </c>
      <c r="BE426" s="189">
        <f>IF(N426="základní",J426,0)</f>
        <v>0</v>
      </c>
      <c r="BF426" s="189">
        <f>IF(N426="snížená",J426,0)</f>
        <v>0</v>
      </c>
      <c r="BG426" s="189">
        <f>IF(N426="zákl. přenesená",J426,0)</f>
        <v>0</v>
      </c>
      <c r="BH426" s="189">
        <f>IF(N426="sníž. přenesená",J426,0)</f>
        <v>0</v>
      </c>
      <c r="BI426" s="189">
        <f>IF(N426="nulová",J426,0)</f>
        <v>0</v>
      </c>
      <c r="BJ426" s="18" t="s">
        <v>84</v>
      </c>
      <c r="BK426" s="189">
        <f>ROUND(I426*H426,2)</f>
        <v>0</v>
      </c>
      <c r="BL426" s="18" t="s">
        <v>195</v>
      </c>
      <c r="BM426" s="188" t="s">
        <v>1593</v>
      </c>
    </row>
    <row r="427" spans="1:65" s="2" customFormat="1" ht="10.199999999999999">
      <c r="A427" s="35"/>
      <c r="B427" s="36"/>
      <c r="C427" s="37"/>
      <c r="D427" s="190" t="s">
        <v>197</v>
      </c>
      <c r="E427" s="37"/>
      <c r="F427" s="191" t="s">
        <v>617</v>
      </c>
      <c r="G427" s="37"/>
      <c r="H427" s="37"/>
      <c r="I427" s="192"/>
      <c r="J427" s="37"/>
      <c r="K427" s="37"/>
      <c r="L427" s="40"/>
      <c r="M427" s="193"/>
      <c r="N427" s="194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197</v>
      </c>
      <c r="AU427" s="18" t="s">
        <v>86</v>
      </c>
    </row>
    <row r="428" spans="1:65" s="2" customFormat="1" ht="10.199999999999999">
      <c r="A428" s="35"/>
      <c r="B428" s="36"/>
      <c r="C428" s="37"/>
      <c r="D428" s="195" t="s">
        <v>199</v>
      </c>
      <c r="E428" s="37"/>
      <c r="F428" s="196" t="s">
        <v>619</v>
      </c>
      <c r="G428" s="37"/>
      <c r="H428" s="37"/>
      <c r="I428" s="192"/>
      <c r="J428" s="37"/>
      <c r="K428" s="37"/>
      <c r="L428" s="40"/>
      <c r="M428" s="193"/>
      <c r="N428" s="194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199</v>
      </c>
      <c r="AU428" s="18" t="s">
        <v>86</v>
      </c>
    </row>
    <row r="429" spans="1:65" s="13" customFormat="1" ht="10.199999999999999">
      <c r="B429" s="197"/>
      <c r="C429" s="198"/>
      <c r="D429" s="190" t="s">
        <v>201</v>
      </c>
      <c r="E429" s="199" t="s">
        <v>19</v>
      </c>
      <c r="F429" s="200" t="s">
        <v>1594</v>
      </c>
      <c r="G429" s="198"/>
      <c r="H429" s="201">
        <v>813.4</v>
      </c>
      <c r="I429" s="202"/>
      <c r="J429" s="198"/>
      <c r="K429" s="198"/>
      <c r="L429" s="203"/>
      <c r="M429" s="204"/>
      <c r="N429" s="205"/>
      <c r="O429" s="205"/>
      <c r="P429" s="205"/>
      <c r="Q429" s="205"/>
      <c r="R429" s="205"/>
      <c r="S429" s="205"/>
      <c r="T429" s="206"/>
      <c r="AT429" s="207" t="s">
        <v>201</v>
      </c>
      <c r="AU429" s="207" t="s">
        <v>86</v>
      </c>
      <c r="AV429" s="13" t="s">
        <v>86</v>
      </c>
      <c r="AW429" s="13" t="s">
        <v>37</v>
      </c>
      <c r="AX429" s="13" t="s">
        <v>84</v>
      </c>
      <c r="AY429" s="207" t="s">
        <v>189</v>
      </c>
    </row>
    <row r="430" spans="1:65" s="2" customFormat="1" ht="21.75" customHeight="1">
      <c r="A430" s="35"/>
      <c r="B430" s="36"/>
      <c r="C430" s="176" t="s">
        <v>1312</v>
      </c>
      <c r="D430" s="176" t="s">
        <v>191</v>
      </c>
      <c r="E430" s="177" t="s">
        <v>1595</v>
      </c>
      <c r="F430" s="178" t="s">
        <v>1596</v>
      </c>
      <c r="G430" s="179" t="s">
        <v>210</v>
      </c>
      <c r="H430" s="180">
        <v>972.1</v>
      </c>
      <c r="I430" s="181"/>
      <c r="J430" s="182">
        <f>ROUND(I430*H430,2)</f>
        <v>0</v>
      </c>
      <c r="K430" s="183"/>
      <c r="L430" s="40"/>
      <c r="M430" s="184" t="s">
        <v>19</v>
      </c>
      <c r="N430" s="185" t="s">
        <v>47</v>
      </c>
      <c r="O430" s="65"/>
      <c r="P430" s="186">
        <f>O430*H430</f>
        <v>0</v>
      </c>
      <c r="Q430" s="186">
        <v>0</v>
      </c>
      <c r="R430" s="186">
        <f>Q430*H430</f>
        <v>0</v>
      </c>
      <c r="S430" s="186">
        <v>0</v>
      </c>
      <c r="T430" s="187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8" t="s">
        <v>195</v>
      </c>
      <c r="AT430" s="188" t="s">
        <v>191</v>
      </c>
      <c r="AU430" s="188" t="s">
        <v>86</v>
      </c>
      <c r="AY430" s="18" t="s">
        <v>189</v>
      </c>
      <c r="BE430" s="189">
        <f>IF(N430="základní",J430,0)</f>
        <v>0</v>
      </c>
      <c r="BF430" s="189">
        <f>IF(N430="snížená",J430,0)</f>
        <v>0</v>
      </c>
      <c r="BG430" s="189">
        <f>IF(N430="zákl. přenesená",J430,0)</f>
        <v>0</v>
      </c>
      <c r="BH430" s="189">
        <f>IF(N430="sníž. přenesená",J430,0)</f>
        <v>0</v>
      </c>
      <c r="BI430" s="189">
        <f>IF(N430="nulová",J430,0)</f>
        <v>0</v>
      </c>
      <c r="BJ430" s="18" t="s">
        <v>84</v>
      </c>
      <c r="BK430" s="189">
        <f>ROUND(I430*H430,2)</f>
        <v>0</v>
      </c>
      <c r="BL430" s="18" t="s">
        <v>195</v>
      </c>
      <c r="BM430" s="188" t="s">
        <v>1597</v>
      </c>
    </row>
    <row r="431" spans="1:65" s="2" customFormat="1" ht="10.199999999999999">
      <c r="A431" s="35"/>
      <c r="B431" s="36"/>
      <c r="C431" s="37"/>
      <c r="D431" s="190" t="s">
        <v>197</v>
      </c>
      <c r="E431" s="37"/>
      <c r="F431" s="191" t="s">
        <v>1598</v>
      </c>
      <c r="G431" s="37"/>
      <c r="H431" s="37"/>
      <c r="I431" s="192"/>
      <c r="J431" s="37"/>
      <c r="K431" s="37"/>
      <c r="L431" s="40"/>
      <c r="M431" s="193"/>
      <c r="N431" s="194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197</v>
      </c>
      <c r="AU431" s="18" t="s">
        <v>86</v>
      </c>
    </row>
    <row r="432" spans="1:65" s="2" customFormat="1" ht="10.199999999999999">
      <c r="A432" s="35"/>
      <c r="B432" s="36"/>
      <c r="C432" s="37"/>
      <c r="D432" s="195" t="s">
        <v>199</v>
      </c>
      <c r="E432" s="37"/>
      <c r="F432" s="196" t="s">
        <v>1599</v>
      </c>
      <c r="G432" s="37"/>
      <c r="H432" s="37"/>
      <c r="I432" s="192"/>
      <c r="J432" s="37"/>
      <c r="K432" s="37"/>
      <c r="L432" s="40"/>
      <c r="M432" s="193"/>
      <c r="N432" s="194"/>
      <c r="O432" s="65"/>
      <c r="P432" s="65"/>
      <c r="Q432" s="65"/>
      <c r="R432" s="65"/>
      <c r="S432" s="65"/>
      <c r="T432" s="66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199</v>
      </c>
      <c r="AU432" s="18" t="s">
        <v>86</v>
      </c>
    </row>
    <row r="433" spans="1:65" s="13" customFormat="1" ht="10.199999999999999">
      <c r="B433" s="197"/>
      <c r="C433" s="198"/>
      <c r="D433" s="190" t="s">
        <v>201</v>
      </c>
      <c r="E433" s="199" t="s">
        <v>19</v>
      </c>
      <c r="F433" s="200" t="s">
        <v>1334</v>
      </c>
      <c r="G433" s="198"/>
      <c r="H433" s="201">
        <v>972.1</v>
      </c>
      <c r="I433" s="202"/>
      <c r="J433" s="198"/>
      <c r="K433" s="198"/>
      <c r="L433" s="203"/>
      <c r="M433" s="204"/>
      <c r="N433" s="205"/>
      <c r="O433" s="205"/>
      <c r="P433" s="205"/>
      <c r="Q433" s="205"/>
      <c r="R433" s="205"/>
      <c r="S433" s="205"/>
      <c r="T433" s="206"/>
      <c r="AT433" s="207" t="s">
        <v>201</v>
      </c>
      <c r="AU433" s="207" t="s">
        <v>86</v>
      </c>
      <c r="AV433" s="13" t="s">
        <v>86</v>
      </c>
      <c r="AW433" s="13" t="s">
        <v>37</v>
      </c>
      <c r="AX433" s="13" t="s">
        <v>84</v>
      </c>
      <c r="AY433" s="207" t="s">
        <v>189</v>
      </c>
    </row>
    <row r="434" spans="1:65" s="2" customFormat="1" ht="24.15" customHeight="1">
      <c r="A434" s="35"/>
      <c r="B434" s="36"/>
      <c r="C434" s="176" t="s">
        <v>1315</v>
      </c>
      <c r="D434" s="176" t="s">
        <v>191</v>
      </c>
      <c r="E434" s="177" t="s">
        <v>1600</v>
      </c>
      <c r="F434" s="178" t="s">
        <v>1601</v>
      </c>
      <c r="G434" s="179" t="s">
        <v>210</v>
      </c>
      <c r="H434" s="180">
        <v>972.1</v>
      </c>
      <c r="I434" s="181"/>
      <c r="J434" s="182">
        <f>ROUND(I434*H434,2)</f>
        <v>0</v>
      </c>
      <c r="K434" s="183"/>
      <c r="L434" s="40"/>
      <c r="M434" s="184" t="s">
        <v>19</v>
      </c>
      <c r="N434" s="185" t="s">
        <v>47</v>
      </c>
      <c r="O434" s="65"/>
      <c r="P434" s="186">
        <f>O434*H434</f>
        <v>0</v>
      </c>
      <c r="Q434" s="186">
        <v>0</v>
      </c>
      <c r="R434" s="186">
        <f>Q434*H434</f>
        <v>0</v>
      </c>
      <c r="S434" s="186">
        <v>0</v>
      </c>
      <c r="T434" s="187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88" t="s">
        <v>195</v>
      </c>
      <c r="AT434" s="188" t="s">
        <v>191</v>
      </c>
      <c r="AU434" s="188" t="s">
        <v>86</v>
      </c>
      <c r="AY434" s="18" t="s">
        <v>189</v>
      </c>
      <c r="BE434" s="189">
        <f>IF(N434="základní",J434,0)</f>
        <v>0</v>
      </c>
      <c r="BF434" s="189">
        <f>IF(N434="snížená",J434,0)</f>
        <v>0</v>
      </c>
      <c r="BG434" s="189">
        <f>IF(N434="zákl. přenesená",J434,0)</f>
        <v>0</v>
      </c>
      <c r="BH434" s="189">
        <f>IF(N434="sníž. přenesená",J434,0)</f>
        <v>0</v>
      </c>
      <c r="BI434" s="189">
        <f>IF(N434="nulová",J434,0)</f>
        <v>0</v>
      </c>
      <c r="BJ434" s="18" t="s">
        <v>84</v>
      </c>
      <c r="BK434" s="189">
        <f>ROUND(I434*H434,2)</f>
        <v>0</v>
      </c>
      <c r="BL434" s="18" t="s">
        <v>195</v>
      </c>
      <c r="BM434" s="188" t="s">
        <v>1602</v>
      </c>
    </row>
    <row r="435" spans="1:65" s="2" customFormat="1" ht="10.199999999999999">
      <c r="A435" s="35"/>
      <c r="B435" s="36"/>
      <c r="C435" s="37"/>
      <c r="D435" s="190" t="s">
        <v>197</v>
      </c>
      <c r="E435" s="37"/>
      <c r="F435" s="191" t="s">
        <v>1601</v>
      </c>
      <c r="G435" s="37"/>
      <c r="H435" s="37"/>
      <c r="I435" s="192"/>
      <c r="J435" s="37"/>
      <c r="K435" s="37"/>
      <c r="L435" s="40"/>
      <c r="M435" s="193"/>
      <c r="N435" s="194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197</v>
      </c>
      <c r="AU435" s="18" t="s">
        <v>86</v>
      </c>
    </row>
    <row r="436" spans="1:65" s="2" customFormat="1" ht="10.199999999999999">
      <c r="A436" s="35"/>
      <c r="B436" s="36"/>
      <c r="C436" s="37"/>
      <c r="D436" s="195" t="s">
        <v>199</v>
      </c>
      <c r="E436" s="37"/>
      <c r="F436" s="196" t="s">
        <v>1603</v>
      </c>
      <c r="G436" s="37"/>
      <c r="H436" s="37"/>
      <c r="I436" s="192"/>
      <c r="J436" s="37"/>
      <c r="K436" s="37"/>
      <c r="L436" s="40"/>
      <c r="M436" s="193"/>
      <c r="N436" s="194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199</v>
      </c>
      <c r="AU436" s="18" t="s">
        <v>86</v>
      </c>
    </row>
    <row r="437" spans="1:65" s="13" customFormat="1" ht="10.199999999999999">
      <c r="B437" s="197"/>
      <c r="C437" s="198"/>
      <c r="D437" s="190" t="s">
        <v>201</v>
      </c>
      <c r="E437" s="199" t="s">
        <v>19</v>
      </c>
      <c r="F437" s="200" t="s">
        <v>1334</v>
      </c>
      <c r="G437" s="198"/>
      <c r="H437" s="201">
        <v>972.1</v>
      </c>
      <c r="I437" s="202"/>
      <c r="J437" s="198"/>
      <c r="K437" s="198"/>
      <c r="L437" s="203"/>
      <c r="M437" s="204"/>
      <c r="N437" s="205"/>
      <c r="O437" s="205"/>
      <c r="P437" s="205"/>
      <c r="Q437" s="205"/>
      <c r="R437" s="205"/>
      <c r="S437" s="205"/>
      <c r="T437" s="206"/>
      <c r="AT437" s="207" t="s">
        <v>201</v>
      </c>
      <c r="AU437" s="207" t="s">
        <v>86</v>
      </c>
      <c r="AV437" s="13" t="s">
        <v>86</v>
      </c>
      <c r="AW437" s="13" t="s">
        <v>37</v>
      </c>
      <c r="AX437" s="13" t="s">
        <v>84</v>
      </c>
      <c r="AY437" s="207" t="s">
        <v>189</v>
      </c>
    </row>
    <row r="438" spans="1:65" s="2" customFormat="1" ht="24.15" customHeight="1">
      <c r="A438" s="35"/>
      <c r="B438" s="36"/>
      <c r="C438" s="176" t="s">
        <v>1317</v>
      </c>
      <c r="D438" s="176" t="s">
        <v>191</v>
      </c>
      <c r="E438" s="177" t="s">
        <v>621</v>
      </c>
      <c r="F438" s="178" t="s">
        <v>622</v>
      </c>
      <c r="G438" s="179" t="s">
        <v>194</v>
      </c>
      <c r="H438" s="180">
        <v>12</v>
      </c>
      <c r="I438" s="181"/>
      <c r="J438" s="182">
        <f>ROUND(I438*H438,2)</f>
        <v>0</v>
      </c>
      <c r="K438" s="183"/>
      <c r="L438" s="40"/>
      <c r="M438" s="184" t="s">
        <v>19</v>
      </c>
      <c r="N438" s="185" t="s">
        <v>47</v>
      </c>
      <c r="O438" s="65"/>
      <c r="P438" s="186">
        <f>O438*H438</f>
        <v>0</v>
      </c>
      <c r="Q438" s="186">
        <v>0.45937</v>
      </c>
      <c r="R438" s="186">
        <f>Q438*H438</f>
        <v>5.5124399999999998</v>
      </c>
      <c r="S438" s="186">
        <v>0</v>
      </c>
      <c r="T438" s="187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8" t="s">
        <v>195</v>
      </c>
      <c r="AT438" s="188" t="s">
        <v>191</v>
      </c>
      <c r="AU438" s="188" t="s">
        <v>86</v>
      </c>
      <c r="AY438" s="18" t="s">
        <v>189</v>
      </c>
      <c r="BE438" s="189">
        <f>IF(N438="základní",J438,0)</f>
        <v>0</v>
      </c>
      <c r="BF438" s="189">
        <f>IF(N438="snížená",J438,0)</f>
        <v>0</v>
      </c>
      <c r="BG438" s="189">
        <f>IF(N438="zákl. přenesená",J438,0)</f>
        <v>0</v>
      </c>
      <c r="BH438" s="189">
        <f>IF(N438="sníž. přenesená",J438,0)</f>
        <v>0</v>
      </c>
      <c r="BI438" s="189">
        <f>IF(N438="nulová",J438,0)</f>
        <v>0</v>
      </c>
      <c r="BJ438" s="18" t="s">
        <v>84</v>
      </c>
      <c r="BK438" s="189">
        <f>ROUND(I438*H438,2)</f>
        <v>0</v>
      </c>
      <c r="BL438" s="18" t="s">
        <v>195</v>
      </c>
      <c r="BM438" s="188" t="s">
        <v>1604</v>
      </c>
    </row>
    <row r="439" spans="1:65" s="2" customFormat="1" ht="19.2">
      <c r="A439" s="35"/>
      <c r="B439" s="36"/>
      <c r="C439" s="37"/>
      <c r="D439" s="190" t="s">
        <v>197</v>
      </c>
      <c r="E439" s="37"/>
      <c r="F439" s="191" t="s">
        <v>624</v>
      </c>
      <c r="G439" s="37"/>
      <c r="H439" s="37"/>
      <c r="I439" s="192"/>
      <c r="J439" s="37"/>
      <c r="K439" s="37"/>
      <c r="L439" s="40"/>
      <c r="M439" s="193"/>
      <c r="N439" s="194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197</v>
      </c>
      <c r="AU439" s="18" t="s">
        <v>86</v>
      </c>
    </row>
    <row r="440" spans="1:65" s="2" customFormat="1" ht="10.199999999999999">
      <c r="A440" s="35"/>
      <c r="B440" s="36"/>
      <c r="C440" s="37"/>
      <c r="D440" s="195" t="s">
        <v>199</v>
      </c>
      <c r="E440" s="37"/>
      <c r="F440" s="196" t="s">
        <v>625</v>
      </c>
      <c r="G440" s="37"/>
      <c r="H440" s="37"/>
      <c r="I440" s="192"/>
      <c r="J440" s="37"/>
      <c r="K440" s="37"/>
      <c r="L440" s="40"/>
      <c r="M440" s="193"/>
      <c r="N440" s="194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199</v>
      </c>
      <c r="AU440" s="18" t="s">
        <v>86</v>
      </c>
    </row>
    <row r="441" spans="1:65" s="13" customFormat="1" ht="10.199999999999999">
      <c r="B441" s="197"/>
      <c r="C441" s="198"/>
      <c r="D441" s="190" t="s">
        <v>201</v>
      </c>
      <c r="E441" s="199" t="s">
        <v>19</v>
      </c>
      <c r="F441" s="200" t="s">
        <v>1605</v>
      </c>
      <c r="G441" s="198"/>
      <c r="H441" s="201">
        <v>12</v>
      </c>
      <c r="I441" s="202"/>
      <c r="J441" s="198"/>
      <c r="K441" s="198"/>
      <c r="L441" s="203"/>
      <c r="M441" s="204"/>
      <c r="N441" s="205"/>
      <c r="O441" s="205"/>
      <c r="P441" s="205"/>
      <c r="Q441" s="205"/>
      <c r="R441" s="205"/>
      <c r="S441" s="205"/>
      <c r="T441" s="206"/>
      <c r="AT441" s="207" t="s">
        <v>201</v>
      </c>
      <c r="AU441" s="207" t="s">
        <v>86</v>
      </c>
      <c r="AV441" s="13" t="s">
        <v>86</v>
      </c>
      <c r="AW441" s="13" t="s">
        <v>37</v>
      </c>
      <c r="AX441" s="13" t="s">
        <v>84</v>
      </c>
      <c r="AY441" s="207" t="s">
        <v>189</v>
      </c>
    </row>
    <row r="442" spans="1:65" s="2" customFormat="1" ht="16.5" customHeight="1">
      <c r="A442" s="35"/>
      <c r="B442" s="36"/>
      <c r="C442" s="176" t="s">
        <v>1606</v>
      </c>
      <c r="D442" s="176" t="s">
        <v>191</v>
      </c>
      <c r="E442" s="177" t="s">
        <v>628</v>
      </c>
      <c r="F442" s="178" t="s">
        <v>629</v>
      </c>
      <c r="G442" s="179" t="s">
        <v>194</v>
      </c>
      <c r="H442" s="180">
        <v>13</v>
      </c>
      <c r="I442" s="181"/>
      <c r="J442" s="182">
        <f>ROUND(I442*H442,2)</f>
        <v>0</v>
      </c>
      <c r="K442" s="183"/>
      <c r="L442" s="40"/>
      <c r="M442" s="184" t="s">
        <v>19</v>
      </c>
      <c r="N442" s="185" t="s">
        <v>47</v>
      </c>
      <c r="O442" s="65"/>
      <c r="P442" s="186">
        <f>O442*H442</f>
        <v>0</v>
      </c>
      <c r="Q442" s="186">
        <v>0.12303</v>
      </c>
      <c r="R442" s="186">
        <f>Q442*H442</f>
        <v>1.5993900000000001</v>
      </c>
      <c r="S442" s="186">
        <v>0</v>
      </c>
      <c r="T442" s="187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8" t="s">
        <v>195</v>
      </c>
      <c r="AT442" s="188" t="s">
        <v>191</v>
      </c>
      <c r="AU442" s="188" t="s">
        <v>86</v>
      </c>
      <c r="AY442" s="18" t="s">
        <v>189</v>
      </c>
      <c r="BE442" s="189">
        <f>IF(N442="základní",J442,0)</f>
        <v>0</v>
      </c>
      <c r="BF442" s="189">
        <f>IF(N442="snížená",J442,0)</f>
        <v>0</v>
      </c>
      <c r="BG442" s="189">
        <f>IF(N442="zákl. přenesená",J442,0)</f>
        <v>0</v>
      </c>
      <c r="BH442" s="189">
        <f>IF(N442="sníž. přenesená",J442,0)</f>
        <v>0</v>
      </c>
      <c r="BI442" s="189">
        <f>IF(N442="nulová",J442,0)</f>
        <v>0</v>
      </c>
      <c r="BJ442" s="18" t="s">
        <v>84</v>
      </c>
      <c r="BK442" s="189">
        <f>ROUND(I442*H442,2)</f>
        <v>0</v>
      </c>
      <c r="BL442" s="18" t="s">
        <v>195</v>
      </c>
      <c r="BM442" s="188" t="s">
        <v>1607</v>
      </c>
    </row>
    <row r="443" spans="1:65" s="2" customFormat="1" ht="10.199999999999999">
      <c r="A443" s="35"/>
      <c r="B443" s="36"/>
      <c r="C443" s="37"/>
      <c r="D443" s="190" t="s">
        <v>197</v>
      </c>
      <c r="E443" s="37"/>
      <c r="F443" s="191" t="s">
        <v>629</v>
      </c>
      <c r="G443" s="37"/>
      <c r="H443" s="37"/>
      <c r="I443" s="192"/>
      <c r="J443" s="37"/>
      <c r="K443" s="37"/>
      <c r="L443" s="40"/>
      <c r="M443" s="193"/>
      <c r="N443" s="194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197</v>
      </c>
      <c r="AU443" s="18" t="s">
        <v>86</v>
      </c>
    </row>
    <row r="444" spans="1:65" s="2" customFormat="1" ht="10.199999999999999">
      <c r="A444" s="35"/>
      <c r="B444" s="36"/>
      <c r="C444" s="37"/>
      <c r="D444" s="195" t="s">
        <v>199</v>
      </c>
      <c r="E444" s="37"/>
      <c r="F444" s="196" t="s">
        <v>631</v>
      </c>
      <c r="G444" s="37"/>
      <c r="H444" s="37"/>
      <c r="I444" s="192"/>
      <c r="J444" s="37"/>
      <c r="K444" s="37"/>
      <c r="L444" s="40"/>
      <c r="M444" s="193"/>
      <c r="N444" s="194"/>
      <c r="O444" s="65"/>
      <c r="P444" s="65"/>
      <c r="Q444" s="65"/>
      <c r="R444" s="65"/>
      <c r="S444" s="65"/>
      <c r="T444" s="66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199</v>
      </c>
      <c r="AU444" s="18" t="s">
        <v>86</v>
      </c>
    </row>
    <row r="445" spans="1:65" s="13" customFormat="1" ht="10.199999999999999">
      <c r="B445" s="197"/>
      <c r="C445" s="198"/>
      <c r="D445" s="190" t="s">
        <v>201</v>
      </c>
      <c r="E445" s="199" t="s">
        <v>19</v>
      </c>
      <c r="F445" s="200" t="s">
        <v>273</v>
      </c>
      <c r="G445" s="198"/>
      <c r="H445" s="201">
        <v>13</v>
      </c>
      <c r="I445" s="202"/>
      <c r="J445" s="198"/>
      <c r="K445" s="198"/>
      <c r="L445" s="203"/>
      <c r="M445" s="204"/>
      <c r="N445" s="205"/>
      <c r="O445" s="205"/>
      <c r="P445" s="205"/>
      <c r="Q445" s="205"/>
      <c r="R445" s="205"/>
      <c r="S445" s="205"/>
      <c r="T445" s="206"/>
      <c r="AT445" s="207" t="s">
        <v>201</v>
      </c>
      <c r="AU445" s="207" t="s">
        <v>86</v>
      </c>
      <c r="AV445" s="13" t="s">
        <v>86</v>
      </c>
      <c r="AW445" s="13" t="s">
        <v>37</v>
      </c>
      <c r="AX445" s="13" t="s">
        <v>84</v>
      </c>
      <c r="AY445" s="207" t="s">
        <v>189</v>
      </c>
    </row>
    <row r="446" spans="1:65" s="2" customFormat="1" ht="24.15" customHeight="1">
      <c r="A446" s="35"/>
      <c r="B446" s="36"/>
      <c r="C446" s="208" t="s">
        <v>1608</v>
      </c>
      <c r="D446" s="208" t="s">
        <v>269</v>
      </c>
      <c r="E446" s="209" t="s">
        <v>633</v>
      </c>
      <c r="F446" s="210" t="s">
        <v>634</v>
      </c>
      <c r="G446" s="211" t="s">
        <v>194</v>
      </c>
      <c r="H446" s="212">
        <v>13</v>
      </c>
      <c r="I446" s="213"/>
      <c r="J446" s="214">
        <f>ROUND(I446*H446,2)</f>
        <v>0</v>
      </c>
      <c r="K446" s="215"/>
      <c r="L446" s="216"/>
      <c r="M446" s="217" t="s">
        <v>19</v>
      </c>
      <c r="N446" s="218" t="s">
        <v>47</v>
      </c>
      <c r="O446" s="65"/>
      <c r="P446" s="186">
        <f>O446*H446</f>
        <v>0</v>
      </c>
      <c r="Q446" s="186">
        <v>1.3299999999999999E-2</v>
      </c>
      <c r="R446" s="186">
        <f>Q446*H446</f>
        <v>0.1729</v>
      </c>
      <c r="S446" s="186">
        <v>0</v>
      </c>
      <c r="T446" s="187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88" t="s">
        <v>226</v>
      </c>
      <c r="AT446" s="188" t="s">
        <v>269</v>
      </c>
      <c r="AU446" s="188" t="s">
        <v>86</v>
      </c>
      <c r="AY446" s="18" t="s">
        <v>189</v>
      </c>
      <c r="BE446" s="189">
        <f>IF(N446="základní",J446,0)</f>
        <v>0</v>
      </c>
      <c r="BF446" s="189">
        <f>IF(N446="snížená",J446,0)</f>
        <v>0</v>
      </c>
      <c r="BG446" s="189">
        <f>IF(N446="zákl. přenesená",J446,0)</f>
        <v>0</v>
      </c>
      <c r="BH446" s="189">
        <f>IF(N446="sníž. přenesená",J446,0)</f>
        <v>0</v>
      </c>
      <c r="BI446" s="189">
        <f>IF(N446="nulová",J446,0)</f>
        <v>0</v>
      </c>
      <c r="BJ446" s="18" t="s">
        <v>84</v>
      </c>
      <c r="BK446" s="189">
        <f>ROUND(I446*H446,2)</f>
        <v>0</v>
      </c>
      <c r="BL446" s="18" t="s">
        <v>195</v>
      </c>
      <c r="BM446" s="188" t="s">
        <v>1609</v>
      </c>
    </row>
    <row r="447" spans="1:65" s="2" customFormat="1" ht="19.2">
      <c r="A447" s="35"/>
      <c r="B447" s="36"/>
      <c r="C447" s="37"/>
      <c r="D447" s="190" t="s">
        <v>197</v>
      </c>
      <c r="E447" s="37"/>
      <c r="F447" s="191" t="s">
        <v>634</v>
      </c>
      <c r="G447" s="37"/>
      <c r="H447" s="37"/>
      <c r="I447" s="192"/>
      <c r="J447" s="37"/>
      <c r="K447" s="37"/>
      <c r="L447" s="40"/>
      <c r="M447" s="193"/>
      <c r="N447" s="194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197</v>
      </c>
      <c r="AU447" s="18" t="s">
        <v>86</v>
      </c>
    </row>
    <row r="448" spans="1:65" s="2" customFormat="1" ht="16.5" customHeight="1">
      <c r="A448" s="35"/>
      <c r="B448" s="36"/>
      <c r="C448" s="176" t="s">
        <v>1610</v>
      </c>
      <c r="D448" s="176" t="s">
        <v>191</v>
      </c>
      <c r="E448" s="177" t="s">
        <v>637</v>
      </c>
      <c r="F448" s="178" t="s">
        <v>638</v>
      </c>
      <c r="G448" s="179" t="s">
        <v>194</v>
      </c>
      <c r="H448" s="180">
        <v>8</v>
      </c>
      <c r="I448" s="181"/>
      <c r="J448" s="182">
        <f>ROUND(I448*H448,2)</f>
        <v>0</v>
      </c>
      <c r="K448" s="183"/>
      <c r="L448" s="40"/>
      <c r="M448" s="184" t="s">
        <v>19</v>
      </c>
      <c r="N448" s="185" t="s">
        <v>47</v>
      </c>
      <c r="O448" s="65"/>
      <c r="P448" s="186">
        <f>O448*H448</f>
        <v>0</v>
      </c>
      <c r="Q448" s="186">
        <v>0.32906000000000002</v>
      </c>
      <c r="R448" s="186">
        <f>Q448*H448</f>
        <v>2.6324800000000002</v>
      </c>
      <c r="S448" s="186">
        <v>0</v>
      </c>
      <c r="T448" s="187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88" t="s">
        <v>195</v>
      </c>
      <c r="AT448" s="188" t="s">
        <v>191</v>
      </c>
      <c r="AU448" s="188" t="s">
        <v>86</v>
      </c>
      <c r="AY448" s="18" t="s">
        <v>189</v>
      </c>
      <c r="BE448" s="189">
        <f>IF(N448="základní",J448,0)</f>
        <v>0</v>
      </c>
      <c r="BF448" s="189">
        <f>IF(N448="snížená",J448,0)</f>
        <v>0</v>
      </c>
      <c r="BG448" s="189">
        <f>IF(N448="zákl. přenesená",J448,0)</f>
        <v>0</v>
      </c>
      <c r="BH448" s="189">
        <f>IF(N448="sníž. přenesená",J448,0)</f>
        <v>0</v>
      </c>
      <c r="BI448" s="189">
        <f>IF(N448="nulová",J448,0)</f>
        <v>0</v>
      </c>
      <c r="BJ448" s="18" t="s">
        <v>84</v>
      </c>
      <c r="BK448" s="189">
        <f>ROUND(I448*H448,2)</f>
        <v>0</v>
      </c>
      <c r="BL448" s="18" t="s">
        <v>195</v>
      </c>
      <c r="BM448" s="188" t="s">
        <v>1611</v>
      </c>
    </row>
    <row r="449" spans="1:65" s="2" customFormat="1" ht="10.199999999999999">
      <c r="A449" s="35"/>
      <c r="B449" s="36"/>
      <c r="C449" s="37"/>
      <c r="D449" s="190" t="s">
        <v>197</v>
      </c>
      <c r="E449" s="37"/>
      <c r="F449" s="191" t="s">
        <v>638</v>
      </c>
      <c r="G449" s="37"/>
      <c r="H449" s="37"/>
      <c r="I449" s="192"/>
      <c r="J449" s="37"/>
      <c r="K449" s="37"/>
      <c r="L449" s="40"/>
      <c r="M449" s="193"/>
      <c r="N449" s="194"/>
      <c r="O449" s="65"/>
      <c r="P449" s="65"/>
      <c r="Q449" s="65"/>
      <c r="R449" s="65"/>
      <c r="S449" s="65"/>
      <c r="T449" s="66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197</v>
      </c>
      <c r="AU449" s="18" t="s">
        <v>86</v>
      </c>
    </row>
    <row r="450" spans="1:65" s="2" customFormat="1" ht="10.199999999999999">
      <c r="A450" s="35"/>
      <c r="B450" s="36"/>
      <c r="C450" s="37"/>
      <c r="D450" s="195" t="s">
        <v>199</v>
      </c>
      <c r="E450" s="37"/>
      <c r="F450" s="196" t="s">
        <v>640</v>
      </c>
      <c r="G450" s="37"/>
      <c r="H450" s="37"/>
      <c r="I450" s="192"/>
      <c r="J450" s="37"/>
      <c r="K450" s="37"/>
      <c r="L450" s="40"/>
      <c r="M450" s="193"/>
      <c r="N450" s="194"/>
      <c r="O450" s="65"/>
      <c r="P450" s="65"/>
      <c r="Q450" s="65"/>
      <c r="R450" s="65"/>
      <c r="S450" s="65"/>
      <c r="T450" s="66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199</v>
      </c>
      <c r="AU450" s="18" t="s">
        <v>86</v>
      </c>
    </row>
    <row r="451" spans="1:65" s="13" customFormat="1" ht="10.199999999999999">
      <c r="B451" s="197"/>
      <c r="C451" s="198"/>
      <c r="D451" s="190" t="s">
        <v>201</v>
      </c>
      <c r="E451" s="199" t="s">
        <v>19</v>
      </c>
      <c r="F451" s="200" t="s">
        <v>226</v>
      </c>
      <c r="G451" s="198"/>
      <c r="H451" s="201">
        <v>8</v>
      </c>
      <c r="I451" s="202"/>
      <c r="J451" s="198"/>
      <c r="K451" s="198"/>
      <c r="L451" s="203"/>
      <c r="M451" s="204"/>
      <c r="N451" s="205"/>
      <c r="O451" s="205"/>
      <c r="P451" s="205"/>
      <c r="Q451" s="205"/>
      <c r="R451" s="205"/>
      <c r="S451" s="205"/>
      <c r="T451" s="206"/>
      <c r="AT451" s="207" t="s">
        <v>201</v>
      </c>
      <c r="AU451" s="207" t="s">
        <v>86</v>
      </c>
      <c r="AV451" s="13" t="s">
        <v>86</v>
      </c>
      <c r="AW451" s="13" t="s">
        <v>37</v>
      </c>
      <c r="AX451" s="13" t="s">
        <v>84</v>
      </c>
      <c r="AY451" s="207" t="s">
        <v>189</v>
      </c>
    </row>
    <row r="452" spans="1:65" s="2" customFormat="1" ht="16.5" customHeight="1">
      <c r="A452" s="35"/>
      <c r="B452" s="36"/>
      <c r="C452" s="208" t="s">
        <v>1612</v>
      </c>
      <c r="D452" s="208" t="s">
        <v>269</v>
      </c>
      <c r="E452" s="209" t="s">
        <v>642</v>
      </c>
      <c r="F452" s="210" t="s">
        <v>643</v>
      </c>
      <c r="G452" s="211" t="s">
        <v>194</v>
      </c>
      <c r="H452" s="212">
        <v>8</v>
      </c>
      <c r="I452" s="213"/>
      <c r="J452" s="214">
        <f>ROUND(I452*H452,2)</f>
        <v>0</v>
      </c>
      <c r="K452" s="215"/>
      <c r="L452" s="216"/>
      <c r="M452" s="217" t="s">
        <v>19</v>
      </c>
      <c r="N452" s="218" t="s">
        <v>47</v>
      </c>
      <c r="O452" s="65"/>
      <c r="P452" s="186">
        <f>O452*H452</f>
        <v>0</v>
      </c>
      <c r="Q452" s="186">
        <v>2.9499999999999998E-2</v>
      </c>
      <c r="R452" s="186">
        <f>Q452*H452</f>
        <v>0.23599999999999999</v>
      </c>
      <c r="S452" s="186">
        <v>0</v>
      </c>
      <c r="T452" s="187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88" t="s">
        <v>226</v>
      </c>
      <c r="AT452" s="188" t="s">
        <v>269</v>
      </c>
      <c r="AU452" s="188" t="s">
        <v>86</v>
      </c>
      <c r="AY452" s="18" t="s">
        <v>189</v>
      </c>
      <c r="BE452" s="189">
        <f>IF(N452="základní",J452,0)</f>
        <v>0</v>
      </c>
      <c r="BF452" s="189">
        <f>IF(N452="snížená",J452,0)</f>
        <v>0</v>
      </c>
      <c r="BG452" s="189">
        <f>IF(N452="zákl. přenesená",J452,0)</f>
        <v>0</v>
      </c>
      <c r="BH452" s="189">
        <f>IF(N452="sníž. přenesená",J452,0)</f>
        <v>0</v>
      </c>
      <c r="BI452" s="189">
        <f>IF(N452="nulová",J452,0)</f>
        <v>0</v>
      </c>
      <c r="BJ452" s="18" t="s">
        <v>84</v>
      </c>
      <c r="BK452" s="189">
        <f>ROUND(I452*H452,2)</f>
        <v>0</v>
      </c>
      <c r="BL452" s="18" t="s">
        <v>195</v>
      </c>
      <c r="BM452" s="188" t="s">
        <v>1613</v>
      </c>
    </row>
    <row r="453" spans="1:65" s="2" customFormat="1" ht="10.199999999999999">
      <c r="A453" s="35"/>
      <c r="B453" s="36"/>
      <c r="C453" s="37"/>
      <c r="D453" s="190" t="s">
        <v>197</v>
      </c>
      <c r="E453" s="37"/>
      <c r="F453" s="191" t="s">
        <v>643</v>
      </c>
      <c r="G453" s="37"/>
      <c r="H453" s="37"/>
      <c r="I453" s="192"/>
      <c r="J453" s="37"/>
      <c r="K453" s="37"/>
      <c r="L453" s="40"/>
      <c r="M453" s="193"/>
      <c r="N453" s="194"/>
      <c r="O453" s="65"/>
      <c r="P453" s="65"/>
      <c r="Q453" s="65"/>
      <c r="R453" s="65"/>
      <c r="S453" s="65"/>
      <c r="T453" s="66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197</v>
      </c>
      <c r="AU453" s="18" t="s">
        <v>86</v>
      </c>
    </row>
    <row r="454" spans="1:65" s="2" customFormat="1" ht="24.15" customHeight="1">
      <c r="A454" s="35"/>
      <c r="B454" s="36"/>
      <c r="C454" s="176" t="s">
        <v>1614</v>
      </c>
      <c r="D454" s="176" t="s">
        <v>191</v>
      </c>
      <c r="E454" s="177" t="s">
        <v>646</v>
      </c>
      <c r="F454" s="178" t="s">
        <v>647</v>
      </c>
      <c r="G454" s="179" t="s">
        <v>194</v>
      </c>
      <c r="H454" s="180">
        <v>15</v>
      </c>
      <c r="I454" s="181"/>
      <c r="J454" s="182">
        <f>ROUND(I454*H454,2)</f>
        <v>0</v>
      </c>
      <c r="K454" s="183"/>
      <c r="L454" s="40"/>
      <c r="M454" s="184" t="s">
        <v>19</v>
      </c>
      <c r="N454" s="185" t="s">
        <v>47</v>
      </c>
      <c r="O454" s="65"/>
      <c r="P454" s="186">
        <f>O454*H454</f>
        <v>0</v>
      </c>
      <c r="Q454" s="186">
        <v>1.6000000000000001E-4</v>
      </c>
      <c r="R454" s="186">
        <f>Q454*H454</f>
        <v>2.4000000000000002E-3</v>
      </c>
      <c r="S454" s="186">
        <v>0</v>
      </c>
      <c r="T454" s="187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8" t="s">
        <v>195</v>
      </c>
      <c r="AT454" s="188" t="s">
        <v>191</v>
      </c>
      <c r="AU454" s="188" t="s">
        <v>86</v>
      </c>
      <c r="AY454" s="18" t="s">
        <v>189</v>
      </c>
      <c r="BE454" s="189">
        <f>IF(N454="základní",J454,0)</f>
        <v>0</v>
      </c>
      <c r="BF454" s="189">
        <f>IF(N454="snížená",J454,0)</f>
        <v>0</v>
      </c>
      <c r="BG454" s="189">
        <f>IF(N454="zákl. přenesená",J454,0)</f>
        <v>0</v>
      </c>
      <c r="BH454" s="189">
        <f>IF(N454="sníž. přenesená",J454,0)</f>
        <v>0</v>
      </c>
      <c r="BI454" s="189">
        <f>IF(N454="nulová",J454,0)</f>
        <v>0</v>
      </c>
      <c r="BJ454" s="18" t="s">
        <v>84</v>
      </c>
      <c r="BK454" s="189">
        <f>ROUND(I454*H454,2)</f>
        <v>0</v>
      </c>
      <c r="BL454" s="18" t="s">
        <v>195</v>
      </c>
      <c r="BM454" s="188" t="s">
        <v>1615</v>
      </c>
    </row>
    <row r="455" spans="1:65" s="2" customFormat="1" ht="19.2">
      <c r="A455" s="35"/>
      <c r="B455" s="36"/>
      <c r="C455" s="37"/>
      <c r="D455" s="190" t="s">
        <v>197</v>
      </c>
      <c r="E455" s="37"/>
      <c r="F455" s="191" t="s">
        <v>649</v>
      </c>
      <c r="G455" s="37"/>
      <c r="H455" s="37"/>
      <c r="I455" s="192"/>
      <c r="J455" s="37"/>
      <c r="K455" s="37"/>
      <c r="L455" s="40"/>
      <c r="M455" s="193"/>
      <c r="N455" s="194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197</v>
      </c>
      <c r="AU455" s="18" t="s">
        <v>86</v>
      </c>
    </row>
    <row r="456" spans="1:65" s="2" customFormat="1" ht="10.199999999999999">
      <c r="A456" s="35"/>
      <c r="B456" s="36"/>
      <c r="C456" s="37"/>
      <c r="D456" s="195" t="s">
        <v>199</v>
      </c>
      <c r="E456" s="37"/>
      <c r="F456" s="196" t="s">
        <v>650</v>
      </c>
      <c r="G456" s="37"/>
      <c r="H456" s="37"/>
      <c r="I456" s="192"/>
      <c r="J456" s="37"/>
      <c r="K456" s="37"/>
      <c r="L456" s="40"/>
      <c r="M456" s="193"/>
      <c r="N456" s="194"/>
      <c r="O456" s="65"/>
      <c r="P456" s="65"/>
      <c r="Q456" s="65"/>
      <c r="R456" s="65"/>
      <c r="S456" s="65"/>
      <c r="T456" s="66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8" t="s">
        <v>199</v>
      </c>
      <c r="AU456" s="18" t="s">
        <v>86</v>
      </c>
    </row>
    <row r="457" spans="1:65" s="13" customFormat="1" ht="10.199999999999999">
      <c r="B457" s="197"/>
      <c r="C457" s="198"/>
      <c r="D457" s="190" t="s">
        <v>201</v>
      </c>
      <c r="E457" s="199" t="s">
        <v>19</v>
      </c>
      <c r="F457" s="200" t="s">
        <v>287</v>
      </c>
      <c r="G457" s="198"/>
      <c r="H457" s="201">
        <v>15</v>
      </c>
      <c r="I457" s="202"/>
      <c r="J457" s="198"/>
      <c r="K457" s="198"/>
      <c r="L457" s="203"/>
      <c r="M457" s="204"/>
      <c r="N457" s="205"/>
      <c r="O457" s="205"/>
      <c r="P457" s="205"/>
      <c r="Q457" s="205"/>
      <c r="R457" s="205"/>
      <c r="S457" s="205"/>
      <c r="T457" s="206"/>
      <c r="AT457" s="207" t="s">
        <v>201</v>
      </c>
      <c r="AU457" s="207" t="s">
        <v>86</v>
      </c>
      <c r="AV457" s="13" t="s">
        <v>86</v>
      </c>
      <c r="AW457" s="13" t="s">
        <v>37</v>
      </c>
      <c r="AX457" s="13" t="s">
        <v>84</v>
      </c>
      <c r="AY457" s="207" t="s">
        <v>189</v>
      </c>
    </row>
    <row r="458" spans="1:65" s="2" customFormat="1" ht="24.15" customHeight="1">
      <c r="A458" s="35"/>
      <c r="B458" s="36"/>
      <c r="C458" s="208" t="s">
        <v>1616</v>
      </c>
      <c r="D458" s="208" t="s">
        <v>269</v>
      </c>
      <c r="E458" s="209" t="s">
        <v>652</v>
      </c>
      <c r="F458" s="210" t="s">
        <v>653</v>
      </c>
      <c r="G458" s="211" t="s">
        <v>194</v>
      </c>
      <c r="H458" s="212">
        <v>15</v>
      </c>
      <c r="I458" s="213"/>
      <c r="J458" s="214">
        <f>ROUND(I458*H458,2)</f>
        <v>0</v>
      </c>
      <c r="K458" s="215"/>
      <c r="L458" s="216"/>
      <c r="M458" s="217" t="s">
        <v>19</v>
      </c>
      <c r="N458" s="218" t="s">
        <v>47</v>
      </c>
      <c r="O458" s="65"/>
      <c r="P458" s="186">
        <f>O458*H458</f>
        <v>0</v>
      </c>
      <c r="Q458" s="186">
        <v>2.5000000000000001E-2</v>
      </c>
      <c r="R458" s="186">
        <f>Q458*H458</f>
        <v>0.375</v>
      </c>
      <c r="S458" s="186">
        <v>0</v>
      </c>
      <c r="T458" s="187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8" t="s">
        <v>226</v>
      </c>
      <c r="AT458" s="188" t="s">
        <v>269</v>
      </c>
      <c r="AU458" s="188" t="s">
        <v>86</v>
      </c>
      <c r="AY458" s="18" t="s">
        <v>189</v>
      </c>
      <c r="BE458" s="189">
        <f>IF(N458="základní",J458,0)</f>
        <v>0</v>
      </c>
      <c r="BF458" s="189">
        <f>IF(N458="snížená",J458,0)</f>
        <v>0</v>
      </c>
      <c r="BG458" s="189">
        <f>IF(N458="zákl. přenesená",J458,0)</f>
        <v>0</v>
      </c>
      <c r="BH458" s="189">
        <f>IF(N458="sníž. přenesená",J458,0)</f>
        <v>0</v>
      </c>
      <c r="BI458" s="189">
        <f>IF(N458="nulová",J458,0)</f>
        <v>0</v>
      </c>
      <c r="BJ458" s="18" t="s">
        <v>84</v>
      </c>
      <c r="BK458" s="189">
        <f>ROUND(I458*H458,2)</f>
        <v>0</v>
      </c>
      <c r="BL458" s="18" t="s">
        <v>195</v>
      </c>
      <c r="BM458" s="188" t="s">
        <v>1617</v>
      </c>
    </row>
    <row r="459" spans="1:65" s="2" customFormat="1" ht="19.2">
      <c r="A459" s="35"/>
      <c r="B459" s="36"/>
      <c r="C459" s="37"/>
      <c r="D459" s="190" t="s">
        <v>197</v>
      </c>
      <c r="E459" s="37"/>
      <c r="F459" s="191" t="s">
        <v>653</v>
      </c>
      <c r="G459" s="37"/>
      <c r="H459" s="37"/>
      <c r="I459" s="192"/>
      <c r="J459" s="37"/>
      <c r="K459" s="37"/>
      <c r="L459" s="40"/>
      <c r="M459" s="193"/>
      <c r="N459" s="194"/>
      <c r="O459" s="65"/>
      <c r="P459" s="65"/>
      <c r="Q459" s="65"/>
      <c r="R459" s="65"/>
      <c r="S459" s="65"/>
      <c r="T459" s="66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197</v>
      </c>
      <c r="AU459" s="18" t="s">
        <v>86</v>
      </c>
    </row>
    <row r="460" spans="1:65" s="2" customFormat="1" ht="16.5" customHeight="1">
      <c r="A460" s="35"/>
      <c r="B460" s="36"/>
      <c r="C460" s="176" t="s">
        <v>1618</v>
      </c>
      <c r="D460" s="176" t="s">
        <v>191</v>
      </c>
      <c r="E460" s="177" t="s">
        <v>656</v>
      </c>
      <c r="F460" s="178" t="s">
        <v>657</v>
      </c>
      <c r="G460" s="179" t="s">
        <v>210</v>
      </c>
      <c r="H460" s="180">
        <v>1815.5</v>
      </c>
      <c r="I460" s="181"/>
      <c r="J460" s="182">
        <f>ROUND(I460*H460,2)</f>
        <v>0</v>
      </c>
      <c r="K460" s="183"/>
      <c r="L460" s="40"/>
      <c r="M460" s="184" t="s">
        <v>19</v>
      </c>
      <c r="N460" s="185" t="s">
        <v>47</v>
      </c>
      <c r="O460" s="65"/>
      <c r="P460" s="186">
        <f>O460*H460</f>
        <v>0</v>
      </c>
      <c r="Q460" s="186">
        <v>1.9000000000000001E-4</v>
      </c>
      <c r="R460" s="186">
        <f>Q460*H460</f>
        <v>0.344945</v>
      </c>
      <c r="S460" s="186">
        <v>0</v>
      </c>
      <c r="T460" s="187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8" t="s">
        <v>195</v>
      </c>
      <c r="AT460" s="188" t="s">
        <v>191</v>
      </c>
      <c r="AU460" s="188" t="s">
        <v>86</v>
      </c>
      <c r="AY460" s="18" t="s">
        <v>189</v>
      </c>
      <c r="BE460" s="189">
        <f>IF(N460="základní",J460,0)</f>
        <v>0</v>
      </c>
      <c r="BF460" s="189">
        <f>IF(N460="snížená",J460,0)</f>
        <v>0</v>
      </c>
      <c r="BG460" s="189">
        <f>IF(N460="zákl. přenesená",J460,0)</f>
        <v>0</v>
      </c>
      <c r="BH460" s="189">
        <f>IF(N460="sníž. přenesená",J460,0)</f>
        <v>0</v>
      </c>
      <c r="BI460" s="189">
        <f>IF(N460="nulová",J460,0)</f>
        <v>0</v>
      </c>
      <c r="BJ460" s="18" t="s">
        <v>84</v>
      </c>
      <c r="BK460" s="189">
        <f>ROUND(I460*H460,2)</f>
        <v>0</v>
      </c>
      <c r="BL460" s="18" t="s">
        <v>195</v>
      </c>
      <c r="BM460" s="188" t="s">
        <v>1619</v>
      </c>
    </row>
    <row r="461" spans="1:65" s="2" customFormat="1" ht="10.199999999999999">
      <c r="A461" s="35"/>
      <c r="B461" s="36"/>
      <c r="C461" s="37"/>
      <c r="D461" s="190" t="s">
        <v>197</v>
      </c>
      <c r="E461" s="37"/>
      <c r="F461" s="191" t="s">
        <v>659</v>
      </c>
      <c r="G461" s="37"/>
      <c r="H461" s="37"/>
      <c r="I461" s="192"/>
      <c r="J461" s="37"/>
      <c r="K461" s="37"/>
      <c r="L461" s="40"/>
      <c r="M461" s="193"/>
      <c r="N461" s="194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197</v>
      </c>
      <c r="AU461" s="18" t="s">
        <v>86</v>
      </c>
    </row>
    <row r="462" spans="1:65" s="2" customFormat="1" ht="10.199999999999999">
      <c r="A462" s="35"/>
      <c r="B462" s="36"/>
      <c r="C462" s="37"/>
      <c r="D462" s="195" t="s">
        <v>199</v>
      </c>
      <c r="E462" s="37"/>
      <c r="F462" s="196" t="s">
        <v>660</v>
      </c>
      <c r="G462" s="37"/>
      <c r="H462" s="37"/>
      <c r="I462" s="192"/>
      <c r="J462" s="37"/>
      <c r="K462" s="37"/>
      <c r="L462" s="40"/>
      <c r="M462" s="193"/>
      <c r="N462" s="194"/>
      <c r="O462" s="65"/>
      <c r="P462" s="65"/>
      <c r="Q462" s="65"/>
      <c r="R462" s="65"/>
      <c r="S462" s="65"/>
      <c r="T462" s="66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199</v>
      </c>
      <c r="AU462" s="18" t="s">
        <v>86</v>
      </c>
    </row>
    <row r="463" spans="1:65" s="13" customFormat="1" ht="10.199999999999999">
      <c r="B463" s="197"/>
      <c r="C463" s="198"/>
      <c r="D463" s="190" t="s">
        <v>201</v>
      </c>
      <c r="E463" s="199" t="s">
        <v>19</v>
      </c>
      <c r="F463" s="200" t="s">
        <v>1620</v>
      </c>
      <c r="G463" s="198"/>
      <c r="H463" s="201">
        <v>1815.5</v>
      </c>
      <c r="I463" s="202"/>
      <c r="J463" s="198"/>
      <c r="K463" s="198"/>
      <c r="L463" s="203"/>
      <c r="M463" s="204"/>
      <c r="N463" s="205"/>
      <c r="O463" s="205"/>
      <c r="P463" s="205"/>
      <c r="Q463" s="205"/>
      <c r="R463" s="205"/>
      <c r="S463" s="205"/>
      <c r="T463" s="206"/>
      <c r="AT463" s="207" t="s">
        <v>201</v>
      </c>
      <c r="AU463" s="207" t="s">
        <v>86</v>
      </c>
      <c r="AV463" s="13" t="s">
        <v>86</v>
      </c>
      <c r="AW463" s="13" t="s">
        <v>37</v>
      </c>
      <c r="AX463" s="13" t="s">
        <v>84</v>
      </c>
      <c r="AY463" s="207" t="s">
        <v>189</v>
      </c>
    </row>
    <row r="464" spans="1:65" s="2" customFormat="1" ht="21.75" customHeight="1">
      <c r="A464" s="35"/>
      <c r="B464" s="36"/>
      <c r="C464" s="176" t="s">
        <v>1621</v>
      </c>
      <c r="D464" s="176" t="s">
        <v>191</v>
      </c>
      <c r="E464" s="177" t="s">
        <v>663</v>
      </c>
      <c r="F464" s="178" t="s">
        <v>664</v>
      </c>
      <c r="G464" s="179" t="s">
        <v>210</v>
      </c>
      <c r="H464" s="180">
        <v>1785.5</v>
      </c>
      <c r="I464" s="181"/>
      <c r="J464" s="182">
        <f>ROUND(I464*H464,2)</f>
        <v>0</v>
      </c>
      <c r="K464" s="183"/>
      <c r="L464" s="40"/>
      <c r="M464" s="184" t="s">
        <v>19</v>
      </c>
      <c r="N464" s="185" t="s">
        <v>47</v>
      </c>
      <c r="O464" s="65"/>
      <c r="P464" s="186">
        <f>O464*H464</f>
        <v>0</v>
      </c>
      <c r="Q464" s="186">
        <v>6.9999999999999994E-5</v>
      </c>
      <c r="R464" s="186">
        <f>Q464*H464</f>
        <v>0.12498499999999998</v>
      </c>
      <c r="S464" s="186">
        <v>0</v>
      </c>
      <c r="T464" s="187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8" t="s">
        <v>195</v>
      </c>
      <c r="AT464" s="188" t="s">
        <v>191</v>
      </c>
      <c r="AU464" s="188" t="s">
        <v>86</v>
      </c>
      <c r="AY464" s="18" t="s">
        <v>189</v>
      </c>
      <c r="BE464" s="189">
        <f>IF(N464="základní",J464,0)</f>
        <v>0</v>
      </c>
      <c r="BF464" s="189">
        <f>IF(N464="snížená",J464,0)</f>
        <v>0</v>
      </c>
      <c r="BG464" s="189">
        <f>IF(N464="zákl. přenesená",J464,0)</f>
        <v>0</v>
      </c>
      <c r="BH464" s="189">
        <f>IF(N464="sníž. přenesená",J464,0)</f>
        <v>0</v>
      </c>
      <c r="BI464" s="189">
        <f>IF(N464="nulová",J464,0)</f>
        <v>0</v>
      </c>
      <c r="BJ464" s="18" t="s">
        <v>84</v>
      </c>
      <c r="BK464" s="189">
        <f>ROUND(I464*H464,2)</f>
        <v>0</v>
      </c>
      <c r="BL464" s="18" t="s">
        <v>195</v>
      </c>
      <c r="BM464" s="188" t="s">
        <v>1622</v>
      </c>
    </row>
    <row r="465" spans="1:65" s="2" customFormat="1" ht="10.199999999999999">
      <c r="A465" s="35"/>
      <c r="B465" s="36"/>
      <c r="C465" s="37"/>
      <c r="D465" s="190" t="s">
        <v>197</v>
      </c>
      <c r="E465" s="37"/>
      <c r="F465" s="191" t="s">
        <v>666</v>
      </c>
      <c r="G465" s="37"/>
      <c r="H465" s="37"/>
      <c r="I465" s="192"/>
      <c r="J465" s="37"/>
      <c r="K465" s="37"/>
      <c r="L465" s="40"/>
      <c r="M465" s="193"/>
      <c r="N465" s="194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197</v>
      </c>
      <c r="AU465" s="18" t="s">
        <v>86</v>
      </c>
    </row>
    <row r="466" spans="1:65" s="2" customFormat="1" ht="10.199999999999999">
      <c r="A466" s="35"/>
      <c r="B466" s="36"/>
      <c r="C466" s="37"/>
      <c r="D466" s="195" t="s">
        <v>199</v>
      </c>
      <c r="E466" s="37"/>
      <c r="F466" s="196" t="s">
        <v>667</v>
      </c>
      <c r="G466" s="37"/>
      <c r="H466" s="37"/>
      <c r="I466" s="192"/>
      <c r="J466" s="37"/>
      <c r="K466" s="37"/>
      <c r="L466" s="40"/>
      <c r="M466" s="193"/>
      <c r="N466" s="194"/>
      <c r="O466" s="65"/>
      <c r="P466" s="65"/>
      <c r="Q466" s="65"/>
      <c r="R466" s="65"/>
      <c r="S466" s="65"/>
      <c r="T466" s="66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199</v>
      </c>
      <c r="AU466" s="18" t="s">
        <v>86</v>
      </c>
    </row>
    <row r="467" spans="1:65" s="13" customFormat="1" ht="10.199999999999999">
      <c r="B467" s="197"/>
      <c r="C467" s="198"/>
      <c r="D467" s="190" t="s">
        <v>201</v>
      </c>
      <c r="E467" s="199" t="s">
        <v>19</v>
      </c>
      <c r="F467" s="200" t="s">
        <v>1623</v>
      </c>
      <c r="G467" s="198"/>
      <c r="H467" s="201">
        <v>1785.5</v>
      </c>
      <c r="I467" s="202"/>
      <c r="J467" s="198"/>
      <c r="K467" s="198"/>
      <c r="L467" s="203"/>
      <c r="M467" s="204"/>
      <c r="N467" s="205"/>
      <c r="O467" s="205"/>
      <c r="P467" s="205"/>
      <c r="Q467" s="205"/>
      <c r="R467" s="205"/>
      <c r="S467" s="205"/>
      <c r="T467" s="206"/>
      <c r="AT467" s="207" t="s">
        <v>201</v>
      </c>
      <c r="AU467" s="207" t="s">
        <v>86</v>
      </c>
      <c r="AV467" s="13" t="s">
        <v>86</v>
      </c>
      <c r="AW467" s="13" t="s">
        <v>37</v>
      </c>
      <c r="AX467" s="13" t="s">
        <v>84</v>
      </c>
      <c r="AY467" s="207" t="s">
        <v>189</v>
      </c>
    </row>
    <row r="468" spans="1:65" s="2" customFormat="1" ht="21.75" customHeight="1">
      <c r="A468" s="35"/>
      <c r="B468" s="36"/>
      <c r="C468" s="176" t="s">
        <v>1624</v>
      </c>
      <c r="D468" s="176" t="s">
        <v>191</v>
      </c>
      <c r="E468" s="177" t="s">
        <v>1625</v>
      </c>
      <c r="F468" s="178" t="s">
        <v>1626</v>
      </c>
      <c r="G468" s="179" t="s">
        <v>194</v>
      </c>
      <c r="H468" s="180">
        <v>6</v>
      </c>
      <c r="I468" s="181"/>
      <c r="J468" s="182">
        <f>ROUND(I468*H468,2)</f>
        <v>0</v>
      </c>
      <c r="K468" s="183"/>
      <c r="L468" s="40"/>
      <c r="M468" s="184" t="s">
        <v>19</v>
      </c>
      <c r="N468" s="185" t="s">
        <v>47</v>
      </c>
      <c r="O468" s="65"/>
      <c r="P468" s="186">
        <f>O468*H468</f>
        <v>0</v>
      </c>
      <c r="Q468" s="186">
        <v>1.01E-3</v>
      </c>
      <c r="R468" s="186">
        <f>Q468*H468</f>
        <v>6.0600000000000003E-3</v>
      </c>
      <c r="S468" s="186">
        <v>0</v>
      </c>
      <c r="T468" s="187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88" t="s">
        <v>195</v>
      </c>
      <c r="AT468" s="188" t="s">
        <v>191</v>
      </c>
      <c r="AU468" s="188" t="s">
        <v>86</v>
      </c>
      <c r="AY468" s="18" t="s">
        <v>189</v>
      </c>
      <c r="BE468" s="189">
        <f>IF(N468="základní",J468,0)</f>
        <v>0</v>
      </c>
      <c r="BF468" s="189">
        <f>IF(N468="snížená",J468,0)</f>
        <v>0</v>
      </c>
      <c r="BG468" s="189">
        <f>IF(N468="zákl. přenesená",J468,0)</f>
        <v>0</v>
      </c>
      <c r="BH468" s="189">
        <f>IF(N468="sníž. přenesená",J468,0)</f>
        <v>0</v>
      </c>
      <c r="BI468" s="189">
        <f>IF(N468="nulová",J468,0)</f>
        <v>0</v>
      </c>
      <c r="BJ468" s="18" t="s">
        <v>84</v>
      </c>
      <c r="BK468" s="189">
        <f>ROUND(I468*H468,2)</f>
        <v>0</v>
      </c>
      <c r="BL468" s="18" t="s">
        <v>195</v>
      </c>
      <c r="BM468" s="188" t="s">
        <v>1627</v>
      </c>
    </row>
    <row r="469" spans="1:65" s="2" customFormat="1" ht="19.2">
      <c r="A469" s="35"/>
      <c r="B469" s="36"/>
      <c r="C469" s="37"/>
      <c r="D469" s="190" t="s">
        <v>197</v>
      </c>
      <c r="E469" s="37"/>
      <c r="F469" s="191" t="s">
        <v>1628</v>
      </c>
      <c r="G469" s="37"/>
      <c r="H469" s="37"/>
      <c r="I469" s="192"/>
      <c r="J469" s="37"/>
      <c r="K469" s="37"/>
      <c r="L469" s="40"/>
      <c r="M469" s="193"/>
      <c r="N469" s="194"/>
      <c r="O469" s="65"/>
      <c r="P469" s="65"/>
      <c r="Q469" s="65"/>
      <c r="R469" s="65"/>
      <c r="S469" s="65"/>
      <c r="T469" s="66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8" t="s">
        <v>197</v>
      </c>
      <c r="AU469" s="18" t="s">
        <v>86</v>
      </c>
    </row>
    <row r="470" spans="1:65" s="2" customFormat="1" ht="10.199999999999999">
      <c r="A470" s="35"/>
      <c r="B470" s="36"/>
      <c r="C470" s="37"/>
      <c r="D470" s="195" t="s">
        <v>199</v>
      </c>
      <c r="E470" s="37"/>
      <c r="F470" s="196" t="s">
        <v>1629</v>
      </c>
      <c r="G470" s="37"/>
      <c r="H470" s="37"/>
      <c r="I470" s="192"/>
      <c r="J470" s="37"/>
      <c r="K470" s="37"/>
      <c r="L470" s="40"/>
      <c r="M470" s="193"/>
      <c r="N470" s="194"/>
      <c r="O470" s="65"/>
      <c r="P470" s="65"/>
      <c r="Q470" s="65"/>
      <c r="R470" s="65"/>
      <c r="S470" s="65"/>
      <c r="T470" s="66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199</v>
      </c>
      <c r="AU470" s="18" t="s">
        <v>86</v>
      </c>
    </row>
    <row r="471" spans="1:65" s="13" customFormat="1" ht="10.199999999999999">
      <c r="B471" s="197"/>
      <c r="C471" s="198"/>
      <c r="D471" s="190" t="s">
        <v>201</v>
      </c>
      <c r="E471" s="199" t="s">
        <v>19</v>
      </c>
      <c r="F471" s="200" t="s">
        <v>674</v>
      </c>
      <c r="G471" s="198"/>
      <c r="H471" s="201">
        <v>6</v>
      </c>
      <c r="I471" s="202"/>
      <c r="J471" s="198"/>
      <c r="K471" s="198"/>
      <c r="L471" s="203"/>
      <c r="M471" s="204"/>
      <c r="N471" s="205"/>
      <c r="O471" s="205"/>
      <c r="P471" s="205"/>
      <c r="Q471" s="205"/>
      <c r="R471" s="205"/>
      <c r="S471" s="205"/>
      <c r="T471" s="206"/>
      <c r="AT471" s="207" t="s">
        <v>201</v>
      </c>
      <c r="AU471" s="207" t="s">
        <v>86</v>
      </c>
      <c r="AV471" s="13" t="s">
        <v>86</v>
      </c>
      <c r="AW471" s="13" t="s">
        <v>37</v>
      </c>
      <c r="AX471" s="13" t="s">
        <v>84</v>
      </c>
      <c r="AY471" s="207" t="s">
        <v>189</v>
      </c>
    </row>
    <row r="472" spans="1:65" s="12" customFormat="1" ht="22.8" customHeight="1">
      <c r="B472" s="160"/>
      <c r="C472" s="161"/>
      <c r="D472" s="162" t="s">
        <v>75</v>
      </c>
      <c r="E472" s="174" t="s">
        <v>249</v>
      </c>
      <c r="F472" s="174" t="s">
        <v>799</v>
      </c>
      <c r="G472" s="161"/>
      <c r="H472" s="161"/>
      <c r="I472" s="164"/>
      <c r="J472" s="175">
        <f>BK472</f>
        <v>0</v>
      </c>
      <c r="K472" s="161"/>
      <c r="L472" s="166"/>
      <c r="M472" s="167"/>
      <c r="N472" s="168"/>
      <c r="O472" s="168"/>
      <c r="P472" s="169">
        <f>SUM(P473:P480)</f>
        <v>0</v>
      </c>
      <c r="Q472" s="168"/>
      <c r="R472" s="169">
        <f>SUM(R473:R480)</f>
        <v>6.6899999999999998E-3</v>
      </c>
      <c r="S472" s="168"/>
      <c r="T472" s="170">
        <f>SUM(T473:T480)</f>
        <v>0.16</v>
      </c>
      <c r="AR472" s="171" t="s">
        <v>84</v>
      </c>
      <c r="AT472" s="172" t="s">
        <v>75</v>
      </c>
      <c r="AU472" s="172" t="s">
        <v>84</v>
      </c>
      <c r="AY472" s="171" t="s">
        <v>189</v>
      </c>
      <c r="BK472" s="173">
        <f>SUM(BK473:BK480)</f>
        <v>0</v>
      </c>
    </row>
    <row r="473" spans="1:65" s="2" customFormat="1" ht="33" customHeight="1">
      <c r="A473" s="35"/>
      <c r="B473" s="36"/>
      <c r="C473" s="176" t="s">
        <v>1630</v>
      </c>
      <c r="D473" s="176" t="s">
        <v>191</v>
      </c>
      <c r="E473" s="177" t="s">
        <v>1631</v>
      </c>
      <c r="F473" s="178" t="s">
        <v>1632</v>
      </c>
      <c r="G473" s="179" t="s">
        <v>210</v>
      </c>
      <c r="H473" s="180">
        <v>2</v>
      </c>
      <c r="I473" s="181"/>
      <c r="J473" s="182">
        <f>ROUND(I473*H473,2)</f>
        <v>0</v>
      </c>
      <c r="K473" s="183"/>
      <c r="L473" s="40"/>
      <c r="M473" s="184" t="s">
        <v>19</v>
      </c>
      <c r="N473" s="185" t="s">
        <v>47</v>
      </c>
      <c r="O473" s="65"/>
      <c r="P473" s="186">
        <f>O473*H473</f>
        <v>0</v>
      </c>
      <c r="Q473" s="186">
        <v>1.3699999999999999E-3</v>
      </c>
      <c r="R473" s="186">
        <f>Q473*H473</f>
        <v>2.7399999999999998E-3</v>
      </c>
      <c r="S473" s="186">
        <v>0</v>
      </c>
      <c r="T473" s="187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188" t="s">
        <v>195</v>
      </c>
      <c r="AT473" s="188" t="s">
        <v>191</v>
      </c>
      <c r="AU473" s="188" t="s">
        <v>86</v>
      </c>
      <c r="AY473" s="18" t="s">
        <v>189</v>
      </c>
      <c r="BE473" s="189">
        <f>IF(N473="základní",J473,0)</f>
        <v>0</v>
      </c>
      <c r="BF473" s="189">
        <f>IF(N473="snížená",J473,0)</f>
        <v>0</v>
      </c>
      <c r="BG473" s="189">
        <f>IF(N473="zákl. přenesená",J473,0)</f>
        <v>0</v>
      </c>
      <c r="BH473" s="189">
        <f>IF(N473="sníž. přenesená",J473,0)</f>
        <v>0</v>
      </c>
      <c r="BI473" s="189">
        <f>IF(N473="nulová",J473,0)</f>
        <v>0</v>
      </c>
      <c r="BJ473" s="18" t="s">
        <v>84</v>
      </c>
      <c r="BK473" s="189">
        <f>ROUND(I473*H473,2)</f>
        <v>0</v>
      </c>
      <c r="BL473" s="18" t="s">
        <v>195</v>
      </c>
      <c r="BM473" s="188" t="s">
        <v>1633</v>
      </c>
    </row>
    <row r="474" spans="1:65" s="2" customFormat="1" ht="28.8">
      <c r="A474" s="35"/>
      <c r="B474" s="36"/>
      <c r="C474" s="37"/>
      <c r="D474" s="190" t="s">
        <v>197</v>
      </c>
      <c r="E474" s="37"/>
      <c r="F474" s="191" t="s">
        <v>1634</v>
      </c>
      <c r="G474" s="37"/>
      <c r="H474" s="37"/>
      <c r="I474" s="192"/>
      <c r="J474" s="37"/>
      <c r="K474" s="37"/>
      <c r="L474" s="40"/>
      <c r="M474" s="193"/>
      <c r="N474" s="194"/>
      <c r="O474" s="65"/>
      <c r="P474" s="65"/>
      <c r="Q474" s="65"/>
      <c r="R474" s="65"/>
      <c r="S474" s="65"/>
      <c r="T474" s="66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197</v>
      </c>
      <c r="AU474" s="18" t="s">
        <v>86</v>
      </c>
    </row>
    <row r="475" spans="1:65" s="2" customFormat="1" ht="10.199999999999999">
      <c r="A475" s="35"/>
      <c r="B475" s="36"/>
      <c r="C475" s="37"/>
      <c r="D475" s="195" t="s">
        <v>199</v>
      </c>
      <c r="E475" s="37"/>
      <c r="F475" s="196" t="s">
        <v>1635</v>
      </c>
      <c r="G475" s="37"/>
      <c r="H475" s="37"/>
      <c r="I475" s="192"/>
      <c r="J475" s="37"/>
      <c r="K475" s="37"/>
      <c r="L475" s="40"/>
      <c r="M475" s="193"/>
      <c r="N475" s="194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199</v>
      </c>
      <c r="AU475" s="18" t="s">
        <v>86</v>
      </c>
    </row>
    <row r="476" spans="1:65" s="13" customFormat="1" ht="10.199999999999999">
      <c r="B476" s="197"/>
      <c r="C476" s="198"/>
      <c r="D476" s="190" t="s">
        <v>201</v>
      </c>
      <c r="E476" s="199" t="s">
        <v>19</v>
      </c>
      <c r="F476" s="200" t="s">
        <v>86</v>
      </c>
      <c r="G476" s="198"/>
      <c r="H476" s="201">
        <v>2</v>
      </c>
      <c r="I476" s="202"/>
      <c r="J476" s="198"/>
      <c r="K476" s="198"/>
      <c r="L476" s="203"/>
      <c r="M476" s="204"/>
      <c r="N476" s="205"/>
      <c r="O476" s="205"/>
      <c r="P476" s="205"/>
      <c r="Q476" s="205"/>
      <c r="R476" s="205"/>
      <c r="S476" s="205"/>
      <c r="T476" s="206"/>
      <c r="AT476" s="207" t="s">
        <v>201</v>
      </c>
      <c r="AU476" s="207" t="s">
        <v>86</v>
      </c>
      <c r="AV476" s="13" t="s">
        <v>86</v>
      </c>
      <c r="AW476" s="13" t="s">
        <v>37</v>
      </c>
      <c r="AX476" s="13" t="s">
        <v>84</v>
      </c>
      <c r="AY476" s="207" t="s">
        <v>189</v>
      </c>
    </row>
    <row r="477" spans="1:65" s="2" customFormat="1" ht="24.15" customHeight="1">
      <c r="A477" s="35"/>
      <c r="B477" s="36"/>
      <c r="C477" s="176" t="s">
        <v>1636</v>
      </c>
      <c r="D477" s="176" t="s">
        <v>191</v>
      </c>
      <c r="E477" s="177" t="s">
        <v>1637</v>
      </c>
      <c r="F477" s="178" t="s">
        <v>1638</v>
      </c>
      <c r="G477" s="179" t="s">
        <v>210</v>
      </c>
      <c r="H477" s="180">
        <v>1</v>
      </c>
      <c r="I477" s="181"/>
      <c r="J477" s="182">
        <f>ROUND(I477*H477,2)</f>
        <v>0</v>
      </c>
      <c r="K477" s="183"/>
      <c r="L477" s="40"/>
      <c r="M477" s="184" t="s">
        <v>19</v>
      </c>
      <c r="N477" s="185" t="s">
        <v>47</v>
      </c>
      <c r="O477" s="65"/>
      <c r="P477" s="186">
        <f>O477*H477</f>
        <v>0</v>
      </c>
      <c r="Q477" s="186">
        <v>3.9500000000000004E-3</v>
      </c>
      <c r="R477" s="186">
        <f>Q477*H477</f>
        <v>3.9500000000000004E-3</v>
      </c>
      <c r="S477" s="186">
        <v>0.16</v>
      </c>
      <c r="T477" s="187">
        <f>S477*H477</f>
        <v>0.16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88" t="s">
        <v>195</v>
      </c>
      <c r="AT477" s="188" t="s">
        <v>191</v>
      </c>
      <c r="AU477" s="188" t="s">
        <v>86</v>
      </c>
      <c r="AY477" s="18" t="s">
        <v>189</v>
      </c>
      <c r="BE477" s="189">
        <f>IF(N477="základní",J477,0)</f>
        <v>0</v>
      </c>
      <c r="BF477" s="189">
        <f>IF(N477="snížená",J477,0)</f>
        <v>0</v>
      </c>
      <c r="BG477" s="189">
        <f>IF(N477="zákl. přenesená",J477,0)</f>
        <v>0</v>
      </c>
      <c r="BH477" s="189">
        <f>IF(N477="sníž. přenesená",J477,0)</f>
        <v>0</v>
      </c>
      <c r="BI477" s="189">
        <f>IF(N477="nulová",J477,0)</f>
        <v>0</v>
      </c>
      <c r="BJ477" s="18" t="s">
        <v>84</v>
      </c>
      <c r="BK477" s="189">
        <f>ROUND(I477*H477,2)</f>
        <v>0</v>
      </c>
      <c r="BL477" s="18" t="s">
        <v>195</v>
      </c>
      <c r="BM477" s="188" t="s">
        <v>1639</v>
      </c>
    </row>
    <row r="478" spans="1:65" s="2" customFormat="1" ht="28.8">
      <c r="A478" s="35"/>
      <c r="B478" s="36"/>
      <c r="C478" s="37"/>
      <c r="D478" s="190" t="s">
        <v>197</v>
      </c>
      <c r="E478" s="37"/>
      <c r="F478" s="191" t="s">
        <v>1640</v>
      </c>
      <c r="G478" s="37"/>
      <c r="H478" s="37"/>
      <c r="I478" s="192"/>
      <c r="J478" s="37"/>
      <c r="K478" s="37"/>
      <c r="L478" s="40"/>
      <c r="M478" s="193"/>
      <c r="N478" s="194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197</v>
      </c>
      <c r="AU478" s="18" t="s">
        <v>86</v>
      </c>
    </row>
    <row r="479" spans="1:65" s="2" customFormat="1" ht="10.199999999999999">
      <c r="A479" s="35"/>
      <c r="B479" s="36"/>
      <c r="C479" s="37"/>
      <c r="D479" s="195" t="s">
        <v>199</v>
      </c>
      <c r="E479" s="37"/>
      <c r="F479" s="196" t="s">
        <v>1641</v>
      </c>
      <c r="G479" s="37"/>
      <c r="H479" s="37"/>
      <c r="I479" s="192"/>
      <c r="J479" s="37"/>
      <c r="K479" s="37"/>
      <c r="L479" s="40"/>
      <c r="M479" s="193"/>
      <c r="N479" s="194"/>
      <c r="O479" s="65"/>
      <c r="P479" s="65"/>
      <c r="Q479" s="65"/>
      <c r="R479" s="65"/>
      <c r="S479" s="65"/>
      <c r="T479" s="66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199</v>
      </c>
      <c r="AU479" s="18" t="s">
        <v>86</v>
      </c>
    </row>
    <row r="480" spans="1:65" s="13" customFormat="1" ht="10.199999999999999">
      <c r="B480" s="197"/>
      <c r="C480" s="198"/>
      <c r="D480" s="190" t="s">
        <v>201</v>
      </c>
      <c r="E480" s="199" t="s">
        <v>19</v>
      </c>
      <c r="F480" s="200" t="s">
        <v>84</v>
      </c>
      <c r="G480" s="198"/>
      <c r="H480" s="201">
        <v>1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201</v>
      </c>
      <c r="AU480" s="207" t="s">
        <v>86</v>
      </c>
      <c r="AV480" s="13" t="s">
        <v>86</v>
      </c>
      <c r="AW480" s="13" t="s">
        <v>37</v>
      </c>
      <c r="AX480" s="13" t="s">
        <v>84</v>
      </c>
      <c r="AY480" s="207" t="s">
        <v>189</v>
      </c>
    </row>
    <row r="481" spans="1:65" s="12" customFormat="1" ht="22.8" customHeight="1">
      <c r="B481" s="160"/>
      <c r="C481" s="161"/>
      <c r="D481" s="162" t="s">
        <v>75</v>
      </c>
      <c r="E481" s="174" t="s">
        <v>675</v>
      </c>
      <c r="F481" s="174" t="s">
        <v>676</v>
      </c>
      <c r="G481" s="161"/>
      <c r="H481" s="161"/>
      <c r="I481" s="164"/>
      <c r="J481" s="175">
        <f>BK481</f>
        <v>0</v>
      </c>
      <c r="K481" s="161"/>
      <c r="L481" s="166"/>
      <c r="M481" s="167"/>
      <c r="N481" s="168"/>
      <c r="O481" s="168"/>
      <c r="P481" s="169">
        <f>SUM(P482:P491)</f>
        <v>0</v>
      </c>
      <c r="Q481" s="168"/>
      <c r="R481" s="169">
        <f>SUM(R482:R491)</f>
        <v>0</v>
      </c>
      <c r="S481" s="168"/>
      <c r="T481" s="170">
        <f>SUM(T482:T491)</f>
        <v>0</v>
      </c>
      <c r="AR481" s="171" t="s">
        <v>84</v>
      </c>
      <c r="AT481" s="172" t="s">
        <v>75</v>
      </c>
      <c r="AU481" s="172" t="s">
        <v>84</v>
      </c>
      <c r="AY481" s="171" t="s">
        <v>189</v>
      </c>
      <c r="BK481" s="173">
        <f>SUM(BK482:BK491)</f>
        <v>0</v>
      </c>
    </row>
    <row r="482" spans="1:65" s="2" customFormat="1" ht="24.15" customHeight="1">
      <c r="A482" s="35"/>
      <c r="B482" s="36"/>
      <c r="C482" s="176" t="s">
        <v>1642</v>
      </c>
      <c r="D482" s="176" t="s">
        <v>191</v>
      </c>
      <c r="E482" s="177" t="s">
        <v>678</v>
      </c>
      <c r="F482" s="178" t="s">
        <v>679</v>
      </c>
      <c r="G482" s="179" t="s">
        <v>336</v>
      </c>
      <c r="H482" s="180">
        <v>0.16</v>
      </c>
      <c r="I482" s="181"/>
      <c r="J482" s="182">
        <f>ROUND(I482*H482,2)</f>
        <v>0</v>
      </c>
      <c r="K482" s="183"/>
      <c r="L482" s="40"/>
      <c r="M482" s="184" t="s">
        <v>19</v>
      </c>
      <c r="N482" s="185" t="s">
        <v>47</v>
      </c>
      <c r="O482" s="65"/>
      <c r="P482" s="186">
        <f>O482*H482</f>
        <v>0</v>
      </c>
      <c r="Q482" s="186">
        <v>0</v>
      </c>
      <c r="R482" s="186">
        <f>Q482*H482</f>
        <v>0</v>
      </c>
      <c r="S482" s="186">
        <v>0</v>
      </c>
      <c r="T482" s="187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88" t="s">
        <v>195</v>
      </c>
      <c r="AT482" s="188" t="s">
        <v>191</v>
      </c>
      <c r="AU482" s="188" t="s">
        <v>86</v>
      </c>
      <c r="AY482" s="18" t="s">
        <v>189</v>
      </c>
      <c r="BE482" s="189">
        <f>IF(N482="základní",J482,0)</f>
        <v>0</v>
      </c>
      <c r="BF482" s="189">
        <f>IF(N482="snížená",J482,0)</f>
        <v>0</v>
      </c>
      <c r="BG482" s="189">
        <f>IF(N482="zákl. přenesená",J482,0)</f>
        <v>0</v>
      </c>
      <c r="BH482" s="189">
        <f>IF(N482="sníž. přenesená",J482,0)</f>
        <v>0</v>
      </c>
      <c r="BI482" s="189">
        <f>IF(N482="nulová",J482,0)</f>
        <v>0</v>
      </c>
      <c r="BJ482" s="18" t="s">
        <v>84</v>
      </c>
      <c r="BK482" s="189">
        <f>ROUND(I482*H482,2)</f>
        <v>0</v>
      </c>
      <c r="BL482" s="18" t="s">
        <v>195</v>
      </c>
      <c r="BM482" s="188" t="s">
        <v>1643</v>
      </c>
    </row>
    <row r="483" spans="1:65" s="2" customFormat="1" ht="19.2">
      <c r="A483" s="35"/>
      <c r="B483" s="36"/>
      <c r="C483" s="37"/>
      <c r="D483" s="190" t="s">
        <v>197</v>
      </c>
      <c r="E483" s="37"/>
      <c r="F483" s="191" t="s">
        <v>681</v>
      </c>
      <c r="G483" s="37"/>
      <c r="H483" s="37"/>
      <c r="I483" s="192"/>
      <c r="J483" s="37"/>
      <c r="K483" s="37"/>
      <c r="L483" s="40"/>
      <c r="M483" s="193"/>
      <c r="N483" s="194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197</v>
      </c>
      <c r="AU483" s="18" t="s">
        <v>86</v>
      </c>
    </row>
    <row r="484" spans="1:65" s="2" customFormat="1" ht="10.199999999999999">
      <c r="A484" s="35"/>
      <c r="B484" s="36"/>
      <c r="C484" s="37"/>
      <c r="D484" s="195" t="s">
        <v>199</v>
      </c>
      <c r="E484" s="37"/>
      <c r="F484" s="196" t="s">
        <v>682</v>
      </c>
      <c r="G484" s="37"/>
      <c r="H484" s="37"/>
      <c r="I484" s="192"/>
      <c r="J484" s="37"/>
      <c r="K484" s="37"/>
      <c r="L484" s="40"/>
      <c r="M484" s="193"/>
      <c r="N484" s="194"/>
      <c r="O484" s="65"/>
      <c r="P484" s="65"/>
      <c r="Q484" s="65"/>
      <c r="R484" s="65"/>
      <c r="S484" s="65"/>
      <c r="T484" s="66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199</v>
      </c>
      <c r="AU484" s="18" t="s">
        <v>86</v>
      </c>
    </row>
    <row r="485" spans="1:65" s="2" customFormat="1" ht="24.15" customHeight="1">
      <c r="A485" s="35"/>
      <c r="B485" s="36"/>
      <c r="C485" s="176" t="s">
        <v>1644</v>
      </c>
      <c r="D485" s="176" t="s">
        <v>191</v>
      </c>
      <c r="E485" s="177" t="s">
        <v>684</v>
      </c>
      <c r="F485" s="178" t="s">
        <v>685</v>
      </c>
      <c r="G485" s="179" t="s">
        <v>336</v>
      </c>
      <c r="H485" s="180">
        <v>3.04</v>
      </c>
      <c r="I485" s="181"/>
      <c r="J485" s="182">
        <f>ROUND(I485*H485,2)</f>
        <v>0</v>
      </c>
      <c r="K485" s="183"/>
      <c r="L485" s="40"/>
      <c r="M485" s="184" t="s">
        <v>19</v>
      </c>
      <c r="N485" s="185" t="s">
        <v>47</v>
      </c>
      <c r="O485" s="65"/>
      <c r="P485" s="186">
        <f>O485*H485</f>
        <v>0</v>
      </c>
      <c r="Q485" s="186">
        <v>0</v>
      </c>
      <c r="R485" s="186">
        <f>Q485*H485</f>
        <v>0</v>
      </c>
      <c r="S485" s="186">
        <v>0</v>
      </c>
      <c r="T485" s="187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188" t="s">
        <v>195</v>
      </c>
      <c r="AT485" s="188" t="s">
        <v>191</v>
      </c>
      <c r="AU485" s="188" t="s">
        <v>86</v>
      </c>
      <c r="AY485" s="18" t="s">
        <v>189</v>
      </c>
      <c r="BE485" s="189">
        <f>IF(N485="základní",J485,0)</f>
        <v>0</v>
      </c>
      <c r="BF485" s="189">
        <f>IF(N485="snížená",J485,0)</f>
        <v>0</v>
      </c>
      <c r="BG485" s="189">
        <f>IF(N485="zákl. přenesená",J485,0)</f>
        <v>0</v>
      </c>
      <c r="BH485" s="189">
        <f>IF(N485="sníž. přenesená",J485,0)</f>
        <v>0</v>
      </c>
      <c r="BI485" s="189">
        <f>IF(N485="nulová",J485,0)</f>
        <v>0</v>
      </c>
      <c r="BJ485" s="18" t="s">
        <v>84</v>
      </c>
      <c r="BK485" s="189">
        <f>ROUND(I485*H485,2)</f>
        <v>0</v>
      </c>
      <c r="BL485" s="18" t="s">
        <v>195</v>
      </c>
      <c r="BM485" s="188" t="s">
        <v>1645</v>
      </c>
    </row>
    <row r="486" spans="1:65" s="2" customFormat="1" ht="28.8">
      <c r="A486" s="35"/>
      <c r="B486" s="36"/>
      <c r="C486" s="37"/>
      <c r="D486" s="190" t="s">
        <v>197</v>
      </c>
      <c r="E486" s="37"/>
      <c r="F486" s="191" t="s">
        <v>687</v>
      </c>
      <c r="G486" s="37"/>
      <c r="H486" s="37"/>
      <c r="I486" s="192"/>
      <c r="J486" s="37"/>
      <c r="K486" s="37"/>
      <c r="L486" s="40"/>
      <c r="M486" s="193"/>
      <c r="N486" s="194"/>
      <c r="O486" s="65"/>
      <c r="P486" s="65"/>
      <c r="Q486" s="65"/>
      <c r="R486" s="65"/>
      <c r="S486" s="65"/>
      <c r="T486" s="66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8" t="s">
        <v>197</v>
      </c>
      <c r="AU486" s="18" t="s">
        <v>86</v>
      </c>
    </row>
    <row r="487" spans="1:65" s="2" customFormat="1" ht="10.199999999999999">
      <c r="A487" s="35"/>
      <c r="B487" s="36"/>
      <c r="C487" s="37"/>
      <c r="D487" s="195" t="s">
        <v>199</v>
      </c>
      <c r="E487" s="37"/>
      <c r="F487" s="196" t="s">
        <v>688</v>
      </c>
      <c r="G487" s="37"/>
      <c r="H487" s="37"/>
      <c r="I487" s="192"/>
      <c r="J487" s="37"/>
      <c r="K487" s="37"/>
      <c r="L487" s="40"/>
      <c r="M487" s="193"/>
      <c r="N487" s="194"/>
      <c r="O487" s="65"/>
      <c r="P487" s="65"/>
      <c r="Q487" s="65"/>
      <c r="R487" s="65"/>
      <c r="S487" s="65"/>
      <c r="T487" s="66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199</v>
      </c>
      <c r="AU487" s="18" t="s">
        <v>86</v>
      </c>
    </row>
    <row r="488" spans="1:65" s="13" customFormat="1" ht="10.199999999999999">
      <c r="B488" s="197"/>
      <c r="C488" s="198"/>
      <c r="D488" s="190" t="s">
        <v>201</v>
      </c>
      <c r="E488" s="198"/>
      <c r="F488" s="200" t="s">
        <v>1646</v>
      </c>
      <c r="G488" s="198"/>
      <c r="H488" s="201">
        <v>3.04</v>
      </c>
      <c r="I488" s="202"/>
      <c r="J488" s="198"/>
      <c r="K488" s="198"/>
      <c r="L488" s="203"/>
      <c r="M488" s="204"/>
      <c r="N488" s="205"/>
      <c r="O488" s="205"/>
      <c r="P488" s="205"/>
      <c r="Q488" s="205"/>
      <c r="R488" s="205"/>
      <c r="S488" s="205"/>
      <c r="T488" s="206"/>
      <c r="AT488" s="207" t="s">
        <v>201</v>
      </c>
      <c r="AU488" s="207" t="s">
        <v>86</v>
      </c>
      <c r="AV488" s="13" t="s">
        <v>86</v>
      </c>
      <c r="AW488" s="13" t="s">
        <v>4</v>
      </c>
      <c r="AX488" s="13" t="s">
        <v>84</v>
      </c>
      <c r="AY488" s="207" t="s">
        <v>189</v>
      </c>
    </row>
    <row r="489" spans="1:65" s="2" customFormat="1" ht="33" customHeight="1">
      <c r="A489" s="35"/>
      <c r="B489" s="36"/>
      <c r="C489" s="176" t="s">
        <v>1314</v>
      </c>
      <c r="D489" s="176" t="s">
        <v>191</v>
      </c>
      <c r="E489" s="177" t="s">
        <v>1647</v>
      </c>
      <c r="F489" s="178" t="s">
        <v>1648</v>
      </c>
      <c r="G489" s="179" t="s">
        <v>336</v>
      </c>
      <c r="H489" s="180">
        <v>0.16</v>
      </c>
      <c r="I489" s="181"/>
      <c r="J489" s="182">
        <f>ROUND(I489*H489,2)</f>
        <v>0</v>
      </c>
      <c r="K489" s="183"/>
      <c r="L489" s="40"/>
      <c r="M489" s="184" t="s">
        <v>19</v>
      </c>
      <c r="N489" s="185" t="s">
        <v>47</v>
      </c>
      <c r="O489" s="65"/>
      <c r="P489" s="186">
        <f>O489*H489</f>
        <v>0</v>
      </c>
      <c r="Q489" s="186">
        <v>0</v>
      </c>
      <c r="R489" s="186">
        <f>Q489*H489</f>
        <v>0</v>
      </c>
      <c r="S489" s="186">
        <v>0</v>
      </c>
      <c r="T489" s="187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8" t="s">
        <v>195</v>
      </c>
      <c r="AT489" s="188" t="s">
        <v>191</v>
      </c>
      <c r="AU489" s="188" t="s">
        <v>86</v>
      </c>
      <c r="AY489" s="18" t="s">
        <v>189</v>
      </c>
      <c r="BE489" s="189">
        <f>IF(N489="základní",J489,0)</f>
        <v>0</v>
      </c>
      <c r="BF489" s="189">
        <f>IF(N489="snížená",J489,0)</f>
        <v>0</v>
      </c>
      <c r="BG489" s="189">
        <f>IF(N489="zákl. přenesená",J489,0)</f>
        <v>0</v>
      </c>
      <c r="BH489" s="189">
        <f>IF(N489="sníž. přenesená",J489,0)</f>
        <v>0</v>
      </c>
      <c r="BI489" s="189">
        <f>IF(N489="nulová",J489,0)</f>
        <v>0</v>
      </c>
      <c r="BJ489" s="18" t="s">
        <v>84</v>
      </c>
      <c r="BK489" s="189">
        <f>ROUND(I489*H489,2)</f>
        <v>0</v>
      </c>
      <c r="BL489" s="18" t="s">
        <v>195</v>
      </c>
      <c r="BM489" s="188" t="s">
        <v>1649</v>
      </c>
    </row>
    <row r="490" spans="1:65" s="2" customFormat="1" ht="28.8">
      <c r="A490" s="35"/>
      <c r="B490" s="36"/>
      <c r="C490" s="37"/>
      <c r="D490" s="190" t="s">
        <v>197</v>
      </c>
      <c r="E490" s="37"/>
      <c r="F490" s="191" t="s">
        <v>1650</v>
      </c>
      <c r="G490" s="37"/>
      <c r="H490" s="37"/>
      <c r="I490" s="192"/>
      <c r="J490" s="37"/>
      <c r="K490" s="37"/>
      <c r="L490" s="40"/>
      <c r="M490" s="193"/>
      <c r="N490" s="194"/>
      <c r="O490" s="65"/>
      <c r="P490" s="65"/>
      <c r="Q490" s="65"/>
      <c r="R490" s="65"/>
      <c r="S490" s="65"/>
      <c r="T490" s="66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197</v>
      </c>
      <c r="AU490" s="18" t="s">
        <v>86</v>
      </c>
    </row>
    <row r="491" spans="1:65" s="2" customFormat="1" ht="10.199999999999999">
      <c r="A491" s="35"/>
      <c r="B491" s="36"/>
      <c r="C491" s="37"/>
      <c r="D491" s="195" t="s">
        <v>199</v>
      </c>
      <c r="E491" s="37"/>
      <c r="F491" s="196" t="s">
        <v>1651</v>
      </c>
      <c r="G491" s="37"/>
      <c r="H491" s="37"/>
      <c r="I491" s="192"/>
      <c r="J491" s="37"/>
      <c r="K491" s="37"/>
      <c r="L491" s="40"/>
      <c r="M491" s="193"/>
      <c r="N491" s="194"/>
      <c r="O491" s="65"/>
      <c r="P491" s="65"/>
      <c r="Q491" s="65"/>
      <c r="R491" s="65"/>
      <c r="S491" s="65"/>
      <c r="T491" s="66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199</v>
      </c>
      <c r="AU491" s="18" t="s">
        <v>86</v>
      </c>
    </row>
    <row r="492" spans="1:65" s="12" customFormat="1" ht="22.8" customHeight="1">
      <c r="B492" s="160"/>
      <c r="C492" s="161"/>
      <c r="D492" s="162" t="s">
        <v>75</v>
      </c>
      <c r="E492" s="174" t="s">
        <v>696</v>
      </c>
      <c r="F492" s="174" t="s">
        <v>697</v>
      </c>
      <c r="G492" s="161"/>
      <c r="H492" s="161"/>
      <c r="I492" s="164"/>
      <c r="J492" s="175">
        <f>BK492</f>
        <v>0</v>
      </c>
      <c r="K492" s="161"/>
      <c r="L492" s="166"/>
      <c r="M492" s="167"/>
      <c r="N492" s="168"/>
      <c r="O492" s="168"/>
      <c r="P492" s="169">
        <f>SUM(P493:P498)</f>
        <v>0</v>
      </c>
      <c r="Q492" s="168"/>
      <c r="R492" s="169">
        <f>SUM(R493:R498)</f>
        <v>0</v>
      </c>
      <c r="S492" s="168"/>
      <c r="T492" s="170">
        <f>SUM(T493:T498)</f>
        <v>0</v>
      </c>
      <c r="AR492" s="171" t="s">
        <v>84</v>
      </c>
      <c r="AT492" s="172" t="s">
        <v>75</v>
      </c>
      <c r="AU492" s="172" t="s">
        <v>84</v>
      </c>
      <c r="AY492" s="171" t="s">
        <v>189</v>
      </c>
      <c r="BK492" s="173">
        <f>SUM(BK493:BK498)</f>
        <v>0</v>
      </c>
    </row>
    <row r="493" spans="1:65" s="2" customFormat="1" ht="24.15" customHeight="1">
      <c r="A493" s="35"/>
      <c r="B493" s="36"/>
      <c r="C493" s="176" t="s">
        <v>1652</v>
      </c>
      <c r="D493" s="176" t="s">
        <v>191</v>
      </c>
      <c r="E493" s="177" t="s">
        <v>699</v>
      </c>
      <c r="F493" s="178" t="s">
        <v>700</v>
      </c>
      <c r="G493" s="179" t="s">
        <v>336</v>
      </c>
      <c r="H493" s="180">
        <v>32.835000000000001</v>
      </c>
      <c r="I493" s="181"/>
      <c r="J493" s="182">
        <f>ROUND(I493*H493,2)</f>
        <v>0</v>
      </c>
      <c r="K493" s="183"/>
      <c r="L493" s="40"/>
      <c r="M493" s="184" t="s">
        <v>19</v>
      </c>
      <c r="N493" s="185" t="s">
        <v>47</v>
      </c>
      <c r="O493" s="65"/>
      <c r="P493" s="186">
        <f>O493*H493</f>
        <v>0</v>
      </c>
      <c r="Q493" s="186">
        <v>0</v>
      </c>
      <c r="R493" s="186">
        <f>Q493*H493</f>
        <v>0</v>
      </c>
      <c r="S493" s="186">
        <v>0</v>
      </c>
      <c r="T493" s="187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88" t="s">
        <v>195</v>
      </c>
      <c r="AT493" s="188" t="s">
        <v>191</v>
      </c>
      <c r="AU493" s="188" t="s">
        <v>86</v>
      </c>
      <c r="AY493" s="18" t="s">
        <v>189</v>
      </c>
      <c r="BE493" s="189">
        <f>IF(N493="základní",J493,0)</f>
        <v>0</v>
      </c>
      <c r="BF493" s="189">
        <f>IF(N493="snížená",J493,0)</f>
        <v>0</v>
      </c>
      <c r="BG493" s="189">
        <f>IF(N493="zákl. přenesená",J493,0)</f>
        <v>0</v>
      </c>
      <c r="BH493" s="189">
        <f>IF(N493="sníž. přenesená",J493,0)</f>
        <v>0</v>
      </c>
      <c r="BI493" s="189">
        <f>IF(N493="nulová",J493,0)</f>
        <v>0</v>
      </c>
      <c r="BJ493" s="18" t="s">
        <v>84</v>
      </c>
      <c r="BK493" s="189">
        <f>ROUND(I493*H493,2)</f>
        <v>0</v>
      </c>
      <c r="BL493" s="18" t="s">
        <v>195</v>
      </c>
      <c r="BM493" s="188" t="s">
        <v>1653</v>
      </c>
    </row>
    <row r="494" spans="1:65" s="2" customFormat="1" ht="28.8">
      <c r="A494" s="35"/>
      <c r="B494" s="36"/>
      <c r="C494" s="37"/>
      <c r="D494" s="190" t="s">
        <v>197</v>
      </c>
      <c r="E494" s="37"/>
      <c r="F494" s="191" t="s">
        <v>702</v>
      </c>
      <c r="G494" s="37"/>
      <c r="H494" s="37"/>
      <c r="I494" s="192"/>
      <c r="J494" s="37"/>
      <c r="K494" s="37"/>
      <c r="L494" s="40"/>
      <c r="M494" s="193"/>
      <c r="N494" s="194"/>
      <c r="O494" s="65"/>
      <c r="P494" s="65"/>
      <c r="Q494" s="65"/>
      <c r="R494" s="65"/>
      <c r="S494" s="65"/>
      <c r="T494" s="66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197</v>
      </c>
      <c r="AU494" s="18" t="s">
        <v>86</v>
      </c>
    </row>
    <row r="495" spans="1:65" s="2" customFormat="1" ht="10.199999999999999">
      <c r="A495" s="35"/>
      <c r="B495" s="36"/>
      <c r="C495" s="37"/>
      <c r="D495" s="195" t="s">
        <v>199</v>
      </c>
      <c r="E495" s="37"/>
      <c r="F495" s="196" t="s">
        <v>703</v>
      </c>
      <c r="G495" s="37"/>
      <c r="H495" s="37"/>
      <c r="I495" s="192"/>
      <c r="J495" s="37"/>
      <c r="K495" s="37"/>
      <c r="L495" s="40"/>
      <c r="M495" s="193"/>
      <c r="N495" s="194"/>
      <c r="O495" s="65"/>
      <c r="P495" s="65"/>
      <c r="Q495" s="65"/>
      <c r="R495" s="65"/>
      <c r="S495" s="65"/>
      <c r="T495" s="66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199</v>
      </c>
      <c r="AU495" s="18" t="s">
        <v>86</v>
      </c>
    </row>
    <row r="496" spans="1:65" s="2" customFormat="1" ht="37.799999999999997" customHeight="1">
      <c r="A496" s="35"/>
      <c r="B496" s="36"/>
      <c r="C496" s="176" t="s">
        <v>1654</v>
      </c>
      <c r="D496" s="176" t="s">
        <v>191</v>
      </c>
      <c r="E496" s="177" t="s">
        <v>705</v>
      </c>
      <c r="F496" s="178" t="s">
        <v>706</v>
      </c>
      <c r="G496" s="179" t="s">
        <v>336</v>
      </c>
      <c r="H496" s="180">
        <v>32.835000000000001</v>
      </c>
      <c r="I496" s="181"/>
      <c r="J496" s="182">
        <f>ROUND(I496*H496,2)</f>
        <v>0</v>
      </c>
      <c r="K496" s="183"/>
      <c r="L496" s="40"/>
      <c r="M496" s="184" t="s">
        <v>19</v>
      </c>
      <c r="N496" s="185" t="s">
        <v>47</v>
      </c>
      <c r="O496" s="65"/>
      <c r="P496" s="186">
        <f>O496*H496</f>
        <v>0</v>
      </c>
      <c r="Q496" s="186">
        <v>0</v>
      </c>
      <c r="R496" s="186">
        <f>Q496*H496</f>
        <v>0</v>
      </c>
      <c r="S496" s="186">
        <v>0</v>
      </c>
      <c r="T496" s="187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88" t="s">
        <v>195</v>
      </c>
      <c r="AT496" s="188" t="s">
        <v>191</v>
      </c>
      <c r="AU496" s="188" t="s">
        <v>86</v>
      </c>
      <c r="AY496" s="18" t="s">
        <v>189</v>
      </c>
      <c r="BE496" s="189">
        <f>IF(N496="základní",J496,0)</f>
        <v>0</v>
      </c>
      <c r="BF496" s="189">
        <f>IF(N496="snížená",J496,0)</f>
        <v>0</v>
      </c>
      <c r="BG496" s="189">
        <f>IF(N496="zákl. přenesená",J496,0)</f>
        <v>0</v>
      </c>
      <c r="BH496" s="189">
        <f>IF(N496="sníž. přenesená",J496,0)</f>
        <v>0</v>
      </c>
      <c r="BI496" s="189">
        <f>IF(N496="nulová",J496,0)</f>
        <v>0</v>
      </c>
      <c r="BJ496" s="18" t="s">
        <v>84</v>
      </c>
      <c r="BK496" s="189">
        <f>ROUND(I496*H496,2)</f>
        <v>0</v>
      </c>
      <c r="BL496" s="18" t="s">
        <v>195</v>
      </c>
      <c r="BM496" s="188" t="s">
        <v>1655</v>
      </c>
    </row>
    <row r="497" spans="1:65" s="2" customFormat="1" ht="38.4">
      <c r="A497" s="35"/>
      <c r="B497" s="36"/>
      <c r="C497" s="37"/>
      <c r="D497" s="190" t="s">
        <v>197</v>
      </c>
      <c r="E497" s="37"/>
      <c r="F497" s="191" t="s">
        <v>708</v>
      </c>
      <c r="G497" s="37"/>
      <c r="H497" s="37"/>
      <c r="I497" s="192"/>
      <c r="J497" s="37"/>
      <c r="K497" s="37"/>
      <c r="L497" s="40"/>
      <c r="M497" s="193"/>
      <c r="N497" s="194"/>
      <c r="O497" s="65"/>
      <c r="P497" s="65"/>
      <c r="Q497" s="65"/>
      <c r="R497" s="65"/>
      <c r="S497" s="65"/>
      <c r="T497" s="66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8" t="s">
        <v>197</v>
      </c>
      <c r="AU497" s="18" t="s">
        <v>86</v>
      </c>
    </row>
    <row r="498" spans="1:65" s="2" customFormat="1" ht="10.199999999999999">
      <c r="A498" s="35"/>
      <c r="B498" s="36"/>
      <c r="C498" s="37"/>
      <c r="D498" s="195" t="s">
        <v>199</v>
      </c>
      <c r="E498" s="37"/>
      <c r="F498" s="196" t="s">
        <v>709</v>
      </c>
      <c r="G498" s="37"/>
      <c r="H498" s="37"/>
      <c r="I498" s="192"/>
      <c r="J498" s="37"/>
      <c r="K498" s="37"/>
      <c r="L498" s="40"/>
      <c r="M498" s="193"/>
      <c r="N498" s="194"/>
      <c r="O498" s="65"/>
      <c r="P498" s="65"/>
      <c r="Q498" s="65"/>
      <c r="R498" s="65"/>
      <c r="S498" s="65"/>
      <c r="T498" s="66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199</v>
      </c>
      <c r="AU498" s="18" t="s">
        <v>86</v>
      </c>
    </row>
    <row r="499" spans="1:65" s="12" customFormat="1" ht="25.95" customHeight="1">
      <c r="B499" s="160"/>
      <c r="C499" s="161"/>
      <c r="D499" s="162" t="s">
        <v>75</v>
      </c>
      <c r="E499" s="163" t="s">
        <v>969</v>
      </c>
      <c r="F499" s="163" t="s">
        <v>970</v>
      </c>
      <c r="G499" s="161"/>
      <c r="H499" s="161"/>
      <c r="I499" s="164"/>
      <c r="J499" s="165">
        <f>BK499</f>
        <v>0</v>
      </c>
      <c r="K499" s="161"/>
      <c r="L499" s="166"/>
      <c r="M499" s="167"/>
      <c r="N499" s="168"/>
      <c r="O499" s="168"/>
      <c r="P499" s="169">
        <f>P500</f>
        <v>0</v>
      </c>
      <c r="Q499" s="168"/>
      <c r="R499" s="169">
        <f>R500</f>
        <v>1E-3</v>
      </c>
      <c r="S499" s="168"/>
      <c r="T499" s="170">
        <f>T500</f>
        <v>0</v>
      </c>
      <c r="AR499" s="171" t="s">
        <v>86</v>
      </c>
      <c r="AT499" s="172" t="s">
        <v>75</v>
      </c>
      <c r="AU499" s="172" t="s">
        <v>76</v>
      </c>
      <c r="AY499" s="171" t="s">
        <v>189</v>
      </c>
      <c r="BK499" s="173">
        <f>BK500</f>
        <v>0</v>
      </c>
    </row>
    <row r="500" spans="1:65" s="12" customFormat="1" ht="22.8" customHeight="1">
      <c r="B500" s="160"/>
      <c r="C500" s="161"/>
      <c r="D500" s="162" t="s">
        <v>75</v>
      </c>
      <c r="E500" s="174" t="s">
        <v>1656</v>
      </c>
      <c r="F500" s="174" t="s">
        <v>1657</v>
      </c>
      <c r="G500" s="161"/>
      <c r="H500" s="161"/>
      <c r="I500" s="164"/>
      <c r="J500" s="175">
        <f>BK500</f>
        <v>0</v>
      </c>
      <c r="K500" s="161"/>
      <c r="L500" s="166"/>
      <c r="M500" s="167"/>
      <c r="N500" s="168"/>
      <c r="O500" s="168"/>
      <c r="P500" s="169">
        <f>SUM(P501:P507)</f>
        <v>0</v>
      </c>
      <c r="Q500" s="168"/>
      <c r="R500" s="169">
        <f>SUM(R501:R507)</f>
        <v>1E-3</v>
      </c>
      <c r="S500" s="168"/>
      <c r="T500" s="170">
        <f>SUM(T501:T507)</f>
        <v>0</v>
      </c>
      <c r="AR500" s="171" t="s">
        <v>86</v>
      </c>
      <c r="AT500" s="172" t="s">
        <v>75</v>
      </c>
      <c r="AU500" s="172" t="s">
        <v>84</v>
      </c>
      <c r="AY500" s="171" t="s">
        <v>189</v>
      </c>
      <c r="BK500" s="173">
        <f>SUM(BK501:BK507)</f>
        <v>0</v>
      </c>
    </row>
    <row r="501" spans="1:65" s="2" customFormat="1" ht="24.15" customHeight="1">
      <c r="A501" s="35"/>
      <c r="B501" s="36"/>
      <c r="C501" s="176" t="s">
        <v>1658</v>
      </c>
      <c r="D501" s="176" t="s">
        <v>191</v>
      </c>
      <c r="E501" s="177" t="s">
        <v>1659</v>
      </c>
      <c r="F501" s="178" t="s">
        <v>1660</v>
      </c>
      <c r="G501" s="179" t="s">
        <v>194</v>
      </c>
      <c r="H501" s="180">
        <v>1</v>
      </c>
      <c r="I501" s="181"/>
      <c r="J501" s="182">
        <f>ROUND(I501*H501,2)</f>
        <v>0</v>
      </c>
      <c r="K501" s="183"/>
      <c r="L501" s="40"/>
      <c r="M501" s="184" t="s">
        <v>19</v>
      </c>
      <c r="N501" s="185" t="s">
        <v>47</v>
      </c>
      <c r="O501" s="65"/>
      <c r="P501" s="186">
        <f>O501*H501</f>
        <v>0</v>
      </c>
      <c r="Q501" s="186">
        <v>1E-3</v>
      </c>
      <c r="R501" s="186">
        <f>Q501*H501</f>
        <v>1E-3</v>
      </c>
      <c r="S501" s="186">
        <v>0</v>
      </c>
      <c r="T501" s="187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88" t="s">
        <v>294</v>
      </c>
      <c r="AT501" s="188" t="s">
        <v>191</v>
      </c>
      <c r="AU501" s="188" t="s">
        <v>86</v>
      </c>
      <c r="AY501" s="18" t="s">
        <v>189</v>
      </c>
      <c r="BE501" s="189">
        <f>IF(N501="základní",J501,0)</f>
        <v>0</v>
      </c>
      <c r="BF501" s="189">
        <f>IF(N501="snížená",J501,0)</f>
        <v>0</v>
      </c>
      <c r="BG501" s="189">
        <f>IF(N501="zákl. přenesená",J501,0)</f>
        <v>0</v>
      </c>
      <c r="BH501" s="189">
        <f>IF(N501="sníž. přenesená",J501,0)</f>
        <v>0</v>
      </c>
      <c r="BI501" s="189">
        <f>IF(N501="nulová",J501,0)</f>
        <v>0</v>
      </c>
      <c r="BJ501" s="18" t="s">
        <v>84</v>
      </c>
      <c r="BK501" s="189">
        <f>ROUND(I501*H501,2)</f>
        <v>0</v>
      </c>
      <c r="BL501" s="18" t="s">
        <v>294</v>
      </c>
      <c r="BM501" s="188" t="s">
        <v>1661</v>
      </c>
    </row>
    <row r="502" spans="1:65" s="2" customFormat="1" ht="19.2">
      <c r="A502" s="35"/>
      <c r="B502" s="36"/>
      <c r="C502" s="37"/>
      <c r="D502" s="190" t="s">
        <v>197</v>
      </c>
      <c r="E502" s="37"/>
      <c r="F502" s="191" t="s">
        <v>1662</v>
      </c>
      <c r="G502" s="37"/>
      <c r="H502" s="37"/>
      <c r="I502" s="192"/>
      <c r="J502" s="37"/>
      <c r="K502" s="37"/>
      <c r="L502" s="40"/>
      <c r="M502" s="193"/>
      <c r="N502" s="194"/>
      <c r="O502" s="65"/>
      <c r="P502" s="65"/>
      <c r="Q502" s="65"/>
      <c r="R502" s="65"/>
      <c r="S502" s="65"/>
      <c r="T502" s="66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197</v>
      </c>
      <c r="AU502" s="18" t="s">
        <v>86</v>
      </c>
    </row>
    <row r="503" spans="1:65" s="2" customFormat="1" ht="10.199999999999999">
      <c r="A503" s="35"/>
      <c r="B503" s="36"/>
      <c r="C503" s="37"/>
      <c r="D503" s="195" t="s">
        <v>199</v>
      </c>
      <c r="E503" s="37"/>
      <c r="F503" s="196" t="s">
        <v>1663</v>
      </c>
      <c r="G503" s="37"/>
      <c r="H503" s="37"/>
      <c r="I503" s="192"/>
      <c r="J503" s="37"/>
      <c r="K503" s="37"/>
      <c r="L503" s="40"/>
      <c r="M503" s="193"/>
      <c r="N503" s="194"/>
      <c r="O503" s="65"/>
      <c r="P503" s="65"/>
      <c r="Q503" s="65"/>
      <c r="R503" s="65"/>
      <c r="S503" s="65"/>
      <c r="T503" s="66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199</v>
      </c>
      <c r="AU503" s="18" t="s">
        <v>86</v>
      </c>
    </row>
    <row r="504" spans="1:65" s="13" customFormat="1" ht="10.199999999999999">
      <c r="B504" s="197"/>
      <c r="C504" s="198"/>
      <c r="D504" s="190" t="s">
        <v>201</v>
      </c>
      <c r="E504" s="199" t="s">
        <v>19</v>
      </c>
      <c r="F504" s="200" t="s">
        <v>84</v>
      </c>
      <c r="G504" s="198"/>
      <c r="H504" s="201">
        <v>1</v>
      </c>
      <c r="I504" s="202"/>
      <c r="J504" s="198"/>
      <c r="K504" s="198"/>
      <c r="L504" s="203"/>
      <c r="M504" s="204"/>
      <c r="N504" s="205"/>
      <c r="O504" s="205"/>
      <c r="P504" s="205"/>
      <c r="Q504" s="205"/>
      <c r="R504" s="205"/>
      <c r="S504" s="205"/>
      <c r="T504" s="206"/>
      <c r="AT504" s="207" t="s">
        <v>201</v>
      </c>
      <c r="AU504" s="207" t="s">
        <v>86</v>
      </c>
      <c r="AV504" s="13" t="s">
        <v>86</v>
      </c>
      <c r="AW504" s="13" t="s">
        <v>37</v>
      </c>
      <c r="AX504" s="13" t="s">
        <v>84</v>
      </c>
      <c r="AY504" s="207" t="s">
        <v>189</v>
      </c>
    </row>
    <row r="505" spans="1:65" s="2" customFormat="1" ht="24.15" customHeight="1">
      <c r="A505" s="35"/>
      <c r="B505" s="36"/>
      <c r="C505" s="176" t="s">
        <v>1664</v>
      </c>
      <c r="D505" s="176" t="s">
        <v>191</v>
      </c>
      <c r="E505" s="177" t="s">
        <v>1665</v>
      </c>
      <c r="F505" s="178" t="s">
        <v>1666</v>
      </c>
      <c r="G505" s="179" t="s">
        <v>336</v>
      </c>
      <c r="H505" s="180">
        <v>1E-3</v>
      </c>
      <c r="I505" s="181"/>
      <c r="J505" s="182">
        <f>ROUND(I505*H505,2)</f>
        <v>0</v>
      </c>
      <c r="K505" s="183"/>
      <c r="L505" s="40"/>
      <c r="M505" s="184" t="s">
        <v>19</v>
      </c>
      <c r="N505" s="185" t="s">
        <v>47</v>
      </c>
      <c r="O505" s="65"/>
      <c r="P505" s="186">
        <f>O505*H505</f>
        <v>0</v>
      </c>
      <c r="Q505" s="186">
        <v>0</v>
      </c>
      <c r="R505" s="186">
        <f>Q505*H505</f>
        <v>0</v>
      </c>
      <c r="S505" s="186">
        <v>0</v>
      </c>
      <c r="T505" s="187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88" t="s">
        <v>294</v>
      </c>
      <c r="AT505" s="188" t="s">
        <v>191</v>
      </c>
      <c r="AU505" s="188" t="s">
        <v>86</v>
      </c>
      <c r="AY505" s="18" t="s">
        <v>189</v>
      </c>
      <c r="BE505" s="189">
        <f>IF(N505="základní",J505,0)</f>
        <v>0</v>
      </c>
      <c r="BF505" s="189">
        <f>IF(N505="snížená",J505,0)</f>
        <v>0</v>
      </c>
      <c r="BG505" s="189">
        <f>IF(N505="zákl. přenesená",J505,0)</f>
        <v>0</v>
      </c>
      <c r="BH505" s="189">
        <f>IF(N505="sníž. přenesená",J505,0)</f>
        <v>0</v>
      </c>
      <c r="BI505" s="189">
        <f>IF(N505="nulová",J505,0)</f>
        <v>0</v>
      </c>
      <c r="BJ505" s="18" t="s">
        <v>84</v>
      </c>
      <c r="BK505" s="189">
        <f>ROUND(I505*H505,2)</f>
        <v>0</v>
      </c>
      <c r="BL505" s="18" t="s">
        <v>294</v>
      </c>
      <c r="BM505" s="188" t="s">
        <v>1667</v>
      </c>
    </row>
    <row r="506" spans="1:65" s="2" customFormat="1" ht="28.8">
      <c r="A506" s="35"/>
      <c r="B506" s="36"/>
      <c r="C506" s="37"/>
      <c r="D506" s="190" t="s">
        <v>197</v>
      </c>
      <c r="E506" s="37"/>
      <c r="F506" s="191" t="s">
        <v>1668</v>
      </c>
      <c r="G506" s="37"/>
      <c r="H506" s="37"/>
      <c r="I506" s="192"/>
      <c r="J506" s="37"/>
      <c r="K506" s="37"/>
      <c r="L506" s="40"/>
      <c r="M506" s="193"/>
      <c r="N506" s="194"/>
      <c r="O506" s="65"/>
      <c r="P506" s="65"/>
      <c r="Q506" s="65"/>
      <c r="R506" s="65"/>
      <c r="S506" s="65"/>
      <c r="T506" s="66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197</v>
      </c>
      <c r="AU506" s="18" t="s">
        <v>86</v>
      </c>
    </row>
    <row r="507" spans="1:65" s="2" customFormat="1" ht="10.199999999999999">
      <c r="A507" s="35"/>
      <c r="B507" s="36"/>
      <c r="C507" s="37"/>
      <c r="D507" s="195" t="s">
        <v>199</v>
      </c>
      <c r="E507" s="37"/>
      <c r="F507" s="196" t="s">
        <v>1669</v>
      </c>
      <c r="G507" s="37"/>
      <c r="H507" s="37"/>
      <c r="I507" s="192"/>
      <c r="J507" s="37"/>
      <c r="K507" s="37"/>
      <c r="L507" s="40"/>
      <c r="M507" s="193"/>
      <c r="N507" s="194"/>
      <c r="O507" s="65"/>
      <c r="P507" s="65"/>
      <c r="Q507" s="65"/>
      <c r="R507" s="65"/>
      <c r="S507" s="65"/>
      <c r="T507" s="66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199</v>
      </c>
      <c r="AU507" s="18" t="s">
        <v>86</v>
      </c>
    </row>
    <row r="508" spans="1:65" s="12" customFormat="1" ht="25.95" customHeight="1">
      <c r="B508" s="160"/>
      <c r="C508" s="161"/>
      <c r="D508" s="162" t="s">
        <v>75</v>
      </c>
      <c r="E508" s="163" t="s">
        <v>269</v>
      </c>
      <c r="F508" s="163" t="s">
        <v>710</v>
      </c>
      <c r="G508" s="161"/>
      <c r="H508" s="161"/>
      <c r="I508" s="164"/>
      <c r="J508" s="165">
        <f>BK508</f>
        <v>0</v>
      </c>
      <c r="K508" s="161"/>
      <c r="L508" s="166"/>
      <c r="M508" s="167"/>
      <c r="N508" s="168"/>
      <c r="O508" s="168"/>
      <c r="P508" s="169">
        <f>P509</f>
        <v>0</v>
      </c>
      <c r="Q508" s="168"/>
      <c r="R508" s="169">
        <f>R509</f>
        <v>0.27432000000000001</v>
      </c>
      <c r="S508" s="168"/>
      <c r="T508" s="170">
        <f>T509</f>
        <v>0</v>
      </c>
      <c r="AR508" s="171" t="s">
        <v>207</v>
      </c>
      <c r="AT508" s="172" t="s">
        <v>75</v>
      </c>
      <c r="AU508" s="172" t="s">
        <v>76</v>
      </c>
      <c r="AY508" s="171" t="s">
        <v>189</v>
      </c>
      <c r="BK508" s="173">
        <f>BK509</f>
        <v>0</v>
      </c>
    </row>
    <row r="509" spans="1:65" s="12" customFormat="1" ht="22.8" customHeight="1">
      <c r="B509" s="160"/>
      <c r="C509" s="161"/>
      <c r="D509" s="162" t="s">
        <v>75</v>
      </c>
      <c r="E509" s="174" t="s">
        <v>711</v>
      </c>
      <c r="F509" s="174" t="s">
        <v>712</v>
      </c>
      <c r="G509" s="161"/>
      <c r="H509" s="161"/>
      <c r="I509" s="164"/>
      <c r="J509" s="175">
        <f>BK509</f>
        <v>0</v>
      </c>
      <c r="K509" s="161"/>
      <c r="L509" s="166"/>
      <c r="M509" s="167"/>
      <c r="N509" s="168"/>
      <c r="O509" s="168"/>
      <c r="P509" s="169">
        <f>SUM(P510:P513)</f>
        <v>0</v>
      </c>
      <c r="Q509" s="168"/>
      <c r="R509" s="169">
        <f>SUM(R510:R513)</f>
        <v>0.27432000000000001</v>
      </c>
      <c r="S509" s="168"/>
      <c r="T509" s="170">
        <f>SUM(T510:T513)</f>
        <v>0</v>
      </c>
      <c r="AR509" s="171" t="s">
        <v>207</v>
      </c>
      <c r="AT509" s="172" t="s">
        <v>75</v>
      </c>
      <c r="AU509" s="172" t="s">
        <v>84</v>
      </c>
      <c r="AY509" s="171" t="s">
        <v>189</v>
      </c>
      <c r="BK509" s="173">
        <f>SUM(BK510:BK513)</f>
        <v>0</v>
      </c>
    </row>
    <row r="510" spans="1:65" s="2" customFormat="1" ht="21.75" customHeight="1">
      <c r="A510" s="35"/>
      <c r="B510" s="36"/>
      <c r="C510" s="176" t="s">
        <v>1670</v>
      </c>
      <c r="D510" s="176" t="s">
        <v>191</v>
      </c>
      <c r="E510" s="177" t="s">
        <v>1671</v>
      </c>
      <c r="F510" s="178" t="s">
        <v>1672</v>
      </c>
      <c r="G510" s="179" t="s">
        <v>210</v>
      </c>
      <c r="H510" s="180">
        <v>54</v>
      </c>
      <c r="I510" s="181"/>
      <c r="J510" s="182">
        <f>ROUND(I510*H510,2)</f>
        <v>0</v>
      </c>
      <c r="K510" s="183"/>
      <c r="L510" s="40"/>
      <c r="M510" s="184" t="s">
        <v>19</v>
      </c>
      <c r="N510" s="185" t="s">
        <v>47</v>
      </c>
      <c r="O510" s="65"/>
      <c r="P510" s="186">
        <f>O510*H510</f>
        <v>0</v>
      </c>
      <c r="Q510" s="186">
        <v>5.0800000000000003E-3</v>
      </c>
      <c r="R510" s="186">
        <f>Q510*H510</f>
        <v>0.27432000000000001</v>
      </c>
      <c r="S510" s="186">
        <v>0</v>
      </c>
      <c r="T510" s="187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88" t="s">
        <v>567</v>
      </c>
      <c r="AT510" s="188" t="s">
        <v>191</v>
      </c>
      <c r="AU510" s="188" t="s">
        <v>86</v>
      </c>
      <c r="AY510" s="18" t="s">
        <v>189</v>
      </c>
      <c r="BE510" s="189">
        <f>IF(N510="základní",J510,0)</f>
        <v>0</v>
      </c>
      <c r="BF510" s="189">
        <f>IF(N510="snížená",J510,0)</f>
        <v>0</v>
      </c>
      <c r="BG510" s="189">
        <f>IF(N510="zákl. přenesená",J510,0)</f>
        <v>0</v>
      </c>
      <c r="BH510" s="189">
        <f>IF(N510="sníž. přenesená",J510,0)</f>
        <v>0</v>
      </c>
      <c r="BI510" s="189">
        <f>IF(N510="nulová",J510,0)</f>
        <v>0</v>
      </c>
      <c r="BJ510" s="18" t="s">
        <v>84</v>
      </c>
      <c r="BK510" s="189">
        <f>ROUND(I510*H510,2)</f>
        <v>0</v>
      </c>
      <c r="BL510" s="18" t="s">
        <v>567</v>
      </c>
      <c r="BM510" s="188" t="s">
        <v>1673</v>
      </c>
    </row>
    <row r="511" spans="1:65" s="2" customFormat="1" ht="19.2">
      <c r="A511" s="35"/>
      <c r="B511" s="36"/>
      <c r="C511" s="37"/>
      <c r="D511" s="190" t="s">
        <v>197</v>
      </c>
      <c r="E511" s="37"/>
      <c r="F511" s="191" t="s">
        <v>1674</v>
      </c>
      <c r="G511" s="37"/>
      <c r="H511" s="37"/>
      <c r="I511" s="192"/>
      <c r="J511" s="37"/>
      <c r="K511" s="37"/>
      <c r="L511" s="40"/>
      <c r="M511" s="193"/>
      <c r="N511" s="194"/>
      <c r="O511" s="65"/>
      <c r="P511" s="65"/>
      <c r="Q511" s="65"/>
      <c r="R511" s="65"/>
      <c r="S511" s="65"/>
      <c r="T511" s="66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197</v>
      </c>
      <c r="AU511" s="18" t="s">
        <v>86</v>
      </c>
    </row>
    <row r="512" spans="1:65" s="2" customFormat="1" ht="10.199999999999999">
      <c r="A512" s="35"/>
      <c r="B512" s="36"/>
      <c r="C512" s="37"/>
      <c r="D512" s="195" t="s">
        <v>199</v>
      </c>
      <c r="E512" s="37"/>
      <c r="F512" s="196" t="s">
        <v>1675</v>
      </c>
      <c r="G512" s="37"/>
      <c r="H512" s="37"/>
      <c r="I512" s="192"/>
      <c r="J512" s="37"/>
      <c r="K512" s="37"/>
      <c r="L512" s="40"/>
      <c r="M512" s="193"/>
      <c r="N512" s="194"/>
      <c r="O512" s="65"/>
      <c r="P512" s="65"/>
      <c r="Q512" s="65"/>
      <c r="R512" s="65"/>
      <c r="S512" s="65"/>
      <c r="T512" s="66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199</v>
      </c>
      <c r="AU512" s="18" t="s">
        <v>86</v>
      </c>
    </row>
    <row r="513" spans="1:65" s="13" customFormat="1" ht="10.199999999999999">
      <c r="B513" s="197"/>
      <c r="C513" s="198"/>
      <c r="D513" s="190" t="s">
        <v>201</v>
      </c>
      <c r="E513" s="199" t="s">
        <v>19</v>
      </c>
      <c r="F513" s="200" t="s">
        <v>268</v>
      </c>
      <c r="G513" s="198"/>
      <c r="H513" s="201">
        <v>54</v>
      </c>
      <c r="I513" s="202"/>
      <c r="J513" s="198"/>
      <c r="K513" s="198"/>
      <c r="L513" s="203"/>
      <c r="M513" s="204"/>
      <c r="N513" s="205"/>
      <c r="O513" s="205"/>
      <c r="P513" s="205"/>
      <c r="Q513" s="205"/>
      <c r="R513" s="205"/>
      <c r="S513" s="205"/>
      <c r="T513" s="206"/>
      <c r="AT513" s="207" t="s">
        <v>201</v>
      </c>
      <c r="AU513" s="207" t="s">
        <v>86</v>
      </c>
      <c r="AV513" s="13" t="s">
        <v>86</v>
      </c>
      <c r="AW513" s="13" t="s">
        <v>37</v>
      </c>
      <c r="AX513" s="13" t="s">
        <v>84</v>
      </c>
      <c r="AY513" s="207" t="s">
        <v>189</v>
      </c>
    </row>
    <row r="514" spans="1:65" s="12" customFormat="1" ht="25.95" customHeight="1">
      <c r="B514" s="160"/>
      <c r="C514" s="161"/>
      <c r="D514" s="162" t="s">
        <v>75</v>
      </c>
      <c r="E514" s="163" t="s">
        <v>719</v>
      </c>
      <c r="F514" s="163" t="s">
        <v>122</v>
      </c>
      <c r="G514" s="161"/>
      <c r="H514" s="161"/>
      <c r="I514" s="164"/>
      <c r="J514" s="165">
        <f>BK514</f>
        <v>0</v>
      </c>
      <c r="K514" s="161"/>
      <c r="L514" s="166"/>
      <c r="M514" s="167"/>
      <c r="N514" s="168"/>
      <c r="O514" s="168"/>
      <c r="P514" s="169">
        <f>P515+P528</f>
        <v>0</v>
      </c>
      <c r="Q514" s="168"/>
      <c r="R514" s="169">
        <f>R515+R528</f>
        <v>0</v>
      </c>
      <c r="S514" s="168"/>
      <c r="T514" s="170">
        <f>T515+T528</f>
        <v>0</v>
      </c>
      <c r="AR514" s="171" t="s">
        <v>220</v>
      </c>
      <c r="AT514" s="172" t="s">
        <v>75</v>
      </c>
      <c r="AU514" s="172" t="s">
        <v>76</v>
      </c>
      <c r="AY514" s="171" t="s">
        <v>189</v>
      </c>
      <c r="BK514" s="173">
        <f>BK515+BK528</f>
        <v>0</v>
      </c>
    </row>
    <row r="515" spans="1:65" s="12" customFormat="1" ht="22.8" customHeight="1">
      <c r="B515" s="160"/>
      <c r="C515" s="161"/>
      <c r="D515" s="162" t="s">
        <v>75</v>
      </c>
      <c r="E515" s="174" t="s">
        <v>720</v>
      </c>
      <c r="F515" s="174" t="s">
        <v>721</v>
      </c>
      <c r="G515" s="161"/>
      <c r="H515" s="161"/>
      <c r="I515" s="164"/>
      <c r="J515" s="175">
        <f>BK515</f>
        <v>0</v>
      </c>
      <c r="K515" s="161"/>
      <c r="L515" s="166"/>
      <c r="M515" s="167"/>
      <c r="N515" s="168"/>
      <c r="O515" s="168"/>
      <c r="P515" s="169">
        <f>SUM(P516:P527)</f>
        <v>0</v>
      </c>
      <c r="Q515" s="168"/>
      <c r="R515" s="169">
        <f>SUM(R516:R527)</f>
        <v>0</v>
      </c>
      <c r="S515" s="168"/>
      <c r="T515" s="170">
        <f>SUM(T516:T527)</f>
        <v>0</v>
      </c>
      <c r="AR515" s="171" t="s">
        <v>220</v>
      </c>
      <c r="AT515" s="172" t="s">
        <v>75</v>
      </c>
      <c r="AU515" s="172" t="s">
        <v>84</v>
      </c>
      <c r="AY515" s="171" t="s">
        <v>189</v>
      </c>
      <c r="BK515" s="173">
        <f>SUM(BK516:BK527)</f>
        <v>0</v>
      </c>
    </row>
    <row r="516" spans="1:65" s="2" customFormat="1" ht="24.15" customHeight="1">
      <c r="A516" s="35"/>
      <c r="B516" s="36"/>
      <c r="C516" s="176" t="s">
        <v>1676</v>
      </c>
      <c r="D516" s="176" t="s">
        <v>191</v>
      </c>
      <c r="E516" s="177" t="s">
        <v>723</v>
      </c>
      <c r="F516" s="178" t="s">
        <v>724</v>
      </c>
      <c r="G516" s="179" t="s">
        <v>210</v>
      </c>
      <c r="H516" s="180">
        <v>1785.5</v>
      </c>
      <c r="I516" s="181"/>
      <c r="J516" s="182">
        <f>ROUND(I516*H516,2)</f>
        <v>0</v>
      </c>
      <c r="K516" s="183"/>
      <c r="L516" s="40"/>
      <c r="M516" s="184" t="s">
        <v>19</v>
      </c>
      <c r="N516" s="185" t="s">
        <v>47</v>
      </c>
      <c r="O516" s="65"/>
      <c r="P516" s="186">
        <f>O516*H516</f>
        <v>0</v>
      </c>
      <c r="Q516" s="186">
        <v>0</v>
      </c>
      <c r="R516" s="186">
        <f>Q516*H516</f>
        <v>0</v>
      </c>
      <c r="S516" s="186">
        <v>0</v>
      </c>
      <c r="T516" s="187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88" t="s">
        <v>725</v>
      </c>
      <c r="AT516" s="188" t="s">
        <v>191</v>
      </c>
      <c r="AU516" s="188" t="s">
        <v>86</v>
      </c>
      <c r="AY516" s="18" t="s">
        <v>189</v>
      </c>
      <c r="BE516" s="189">
        <f>IF(N516="základní",J516,0)</f>
        <v>0</v>
      </c>
      <c r="BF516" s="189">
        <f>IF(N516="snížená",J516,0)</f>
        <v>0</v>
      </c>
      <c r="BG516" s="189">
        <f>IF(N516="zákl. přenesená",J516,0)</f>
        <v>0</v>
      </c>
      <c r="BH516" s="189">
        <f>IF(N516="sníž. přenesená",J516,0)</f>
        <v>0</v>
      </c>
      <c r="BI516" s="189">
        <f>IF(N516="nulová",J516,0)</f>
        <v>0</v>
      </c>
      <c r="BJ516" s="18" t="s">
        <v>84</v>
      </c>
      <c r="BK516" s="189">
        <f>ROUND(I516*H516,2)</f>
        <v>0</v>
      </c>
      <c r="BL516" s="18" t="s">
        <v>725</v>
      </c>
      <c r="BM516" s="188" t="s">
        <v>1677</v>
      </c>
    </row>
    <row r="517" spans="1:65" s="2" customFormat="1" ht="19.2">
      <c r="A517" s="35"/>
      <c r="B517" s="36"/>
      <c r="C517" s="37"/>
      <c r="D517" s="190" t="s">
        <v>197</v>
      </c>
      <c r="E517" s="37"/>
      <c r="F517" s="191" t="s">
        <v>724</v>
      </c>
      <c r="G517" s="37"/>
      <c r="H517" s="37"/>
      <c r="I517" s="192"/>
      <c r="J517" s="37"/>
      <c r="K517" s="37"/>
      <c r="L517" s="40"/>
      <c r="M517" s="193"/>
      <c r="N517" s="194"/>
      <c r="O517" s="65"/>
      <c r="P517" s="65"/>
      <c r="Q517" s="65"/>
      <c r="R517" s="65"/>
      <c r="S517" s="65"/>
      <c r="T517" s="66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197</v>
      </c>
      <c r="AU517" s="18" t="s">
        <v>86</v>
      </c>
    </row>
    <row r="518" spans="1:65" s="2" customFormat="1" ht="10.199999999999999">
      <c r="A518" s="35"/>
      <c r="B518" s="36"/>
      <c r="C518" s="37"/>
      <c r="D518" s="195" t="s">
        <v>199</v>
      </c>
      <c r="E518" s="37"/>
      <c r="F518" s="196" t="s">
        <v>727</v>
      </c>
      <c r="G518" s="37"/>
      <c r="H518" s="37"/>
      <c r="I518" s="192"/>
      <c r="J518" s="37"/>
      <c r="K518" s="37"/>
      <c r="L518" s="40"/>
      <c r="M518" s="193"/>
      <c r="N518" s="194"/>
      <c r="O518" s="65"/>
      <c r="P518" s="65"/>
      <c r="Q518" s="65"/>
      <c r="R518" s="65"/>
      <c r="S518" s="65"/>
      <c r="T518" s="66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199</v>
      </c>
      <c r="AU518" s="18" t="s">
        <v>86</v>
      </c>
    </row>
    <row r="519" spans="1:65" s="13" customFormat="1" ht="10.199999999999999">
      <c r="B519" s="197"/>
      <c r="C519" s="198"/>
      <c r="D519" s="190" t="s">
        <v>201</v>
      </c>
      <c r="E519" s="199" t="s">
        <v>19</v>
      </c>
      <c r="F519" s="200" t="s">
        <v>1623</v>
      </c>
      <c r="G519" s="198"/>
      <c r="H519" s="201">
        <v>1785.5</v>
      </c>
      <c r="I519" s="202"/>
      <c r="J519" s="198"/>
      <c r="K519" s="198"/>
      <c r="L519" s="203"/>
      <c r="M519" s="204"/>
      <c r="N519" s="205"/>
      <c r="O519" s="205"/>
      <c r="P519" s="205"/>
      <c r="Q519" s="205"/>
      <c r="R519" s="205"/>
      <c r="S519" s="205"/>
      <c r="T519" s="206"/>
      <c r="AT519" s="207" t="s">
        <v>201</v>
      </c>
      <c r="AU519" s="207" t="s">
        <v>86</v>
      </c>
      <c r="AV519" s="13" t="s">
        <v>86</v>
      </c>
      <c r="AW519" s="13" t="s">
        <v>37</v>
      </c>
      <c r="AX519" s="13" t="s">
        <v>84</v>
      </c>
      <c r="AY519" s="207" t="s">
        <v>189</v>
      </c>
    </row>
    <row r="520" spans="1:65" s="2" customFormat="1" ht="24.15" customHeight="1">
      <c r="A520" s="35"/>
      <c r="B520" s="36"/>
      <c r="C520" s="176" t="s">
        <v>1678</v>
      </c>
      <c r="D520" s="176" t="s">
        <v>191</v>
      </c>
      <c r="E520" s="177" t="s">
        <v>729</v>
      </c>
      <c r="F520" s="178" t="s">
        <v>730</v>
      </c>
      <c r="G520" s="179" t="s">
        <v>731</v>
      </c>
      <c r="H520" s="180">
        <v>79</v>
      </c>
      <c r="I520" s="181"/>
      <c r="J520" s="182">
        <f>ROUND(I520*H520,2)</f>
        <v>0</v>
      </c>
      <c r="K520" s="183"/>
      <c r="L520" s="40"/>
      <c r="M520" s="184" t="s">
        <v>19</v>
      </c>
      <c r="N520" s="185" t="s">
        <v>47</v>
      </c>
      <c r="O520" s="65"/>
      <c r="P520" s="186">
        <f>O520*H520</f>
        <v>0</v>
      </c>
      <c r="Q520" s="186">
        <v>0</v>
      </c>
      <c r="R520" s="186">
        <f>Q520*H520</f>
        <v>0</v>
      </c>
      <c r="S520" s="186">
        <v>0</v>
      </c>
      <c r="T520" s="187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88" t="s">
        <v>725</v>
      </c>
      <c r="AT520" s="188" t="s">
        <v>191</v>
      </c>
      <c r="AU520" s="188" t="s">
        <v>86</v>
      </c>
      <c r="AY520" s="18" t="s">
        <v>189</v>
      </c>
      <c r="BE520" s="189">
        <f>IF(N520="základní",J520,0)</f>
        <v>0</v>
      </c>
      <c r="BF520" s="189">
        <f>IF(N520="snížená",J520,0)</f>
        <v>0</v>
      </c>
      <c r="BG520" s="189">
        <f>IF(N520="zákl. přenesená",J520,0)</f>
        <v>0</v>
      </c>
      <c r="BH520" s="189">
        <f>IF(N520="sníž. přenesená",J520,0)</f>
        <v>0</v>
      </c>
      <c r="BI520" s="189">
        <f>IF(N520="nulová",J520,0)</f>
        <v>0</v>
      </c>
      <c r="BJ520" s="18" t="s">
        <v>84</v>
      </c>
      <c r="BK520" s="189">
        <f>ROUND(I520*H520,2)</f>
        <v>0</v>
      </c>
      <c r="BL520" s="18" t="s">
        <v>725</v>
      </c>
      <c r="BM520" s="188" t="s">
        <v>1679</v>
      </c>
    </row>
    <row r="521" spans="1:65" s="2" customFormat="1" ht="19.2">
      <c r="A521" s="35"/>
      <c r="B521" s="36"/>
      <c r="C521" s="37"/>
      <c r="D521" s="190" t="s">
        <v>197</v>
      </c>
      <c r="E521" s="37"/>
      <c r="F521" s="191" t="s">
        <v>730</v>
      </c>
      <c r="G521" s="37"/>
      <c r="H521" s="37"/>
      <c r="I521" s="192"/>
      <c r="J521" s="37"/>
      <c r="K521" s="37"/>
      <c r="L521" s="40"/>
      <c r="M521" s="193"/>
      <c r="N521" s="194"/>
      <c r="O521" s="65"/>
      <c r="P521" s="65"/>
      <c r="Q521" s="65"/>
      <c r="R521" s="65"/>
      <c r="S521" s="65"/>
      <c r="T521" s="66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197</v>
      </c>
      <c r="AU521" s="18" t="s">
        <v>86</v>
      </c>
    </row>
    <row r="522" spans="1:65" s="2" customFormat="1" ht="10.199999999999999">
      <c r="A522" s="35"/>
      <c r="B522" s="36"/>
      <c r="C522" s="37"/>
      <c r="D522" s="195" t="s">
        <v>199</v>
      </c>
      <c r="E522" s="37"/>
      <c r="F522" s="196" t="s">
        <v>733</v>
      </c>
      <c r="G522" s="37"/>
      <c r="H522" s="37"/>
      <c r="I522" s="192"/>
      <c r="J522" s="37"/>
      <c r="K522" s="37"/>
      <c r="L522" s="40"/>
      <c r="M522" s="193"/>
      <c r="N522" s="194"/>
      <c r="O522" s="65"/>
      <c r="P522" s="65"/>
      <c r="Q522" s="65"/>
      <c r="R522" s="65"/>
      <c r="S522" s="65"/>
      <c r="T522" s="66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8" t="s">
        <v>199</v>
      </c>
      <c r="AU522" s="18" t="s">
        <v>86</v>
      </c>
    </row>
    <row r="523" spans="1:65" s="13" customFormat="1" ht="10.199999999999999">
      <c r="B523" s="197"/>
      <c r="C523" s="198"/>
      <c r="D523" s="190" t="s">
        <v>201</v>
      </c>
      <c r="E523" s="199" t="s">
        <v>19</v>
      </c>
      <c r="F523" s="200" t="s">
        <v>1680</v>
      </c>
      <c r="G523" s="198"/>
      <c r="H523" s="201">
        <v>79</v>
      </c>
      <c r="I523" s="202"/>
      <c r="J523" s="198"/>
      <c r="K523" s="198"/>
      <c r="L523" s="203"/>
      <c r="M523" s="204"/>
      <c r="N523" s="205"/>
      <c r="O523" s="205"/>
      <c r="P523" s="205"/>
      <c r="Q523" s="205"/>
      <c r="R523" s="205"/>
      <c r="S523" s="205"/>
      <c r="T523" s="206"/>
      <c r="AT523" s="207" t="s">
        <v>201</v>
      </c>
      <c r="AU523" s="207" t="s">
        <v>86</v>
      </c>
      <c r="AV523" s="13" t="s">
        <v>86</v>
      </c>
      <c r="AW523" s="13" t="s">
        <v>37</v>
      </c>
      <c r="AX523" s="13" t="s">
        <v>84</v>
      </c>
      <c r="AY523" s="207" t="s">
        <v>189</v>
      </c>
    </row>
    <row r="524" spans="1:65" s="2" customFormat="1" ht="24.15" customHeight="1">
      <c r="A524" s="35"/>
      <c r="B524" s="36"/>
      <c r="C524" s="176" t="s">
        <v>1681</v>
      </c>
      <c r="D524" s="176" t="s">
        <v>191</v>
      </c>
      <c r="E524" s="177" t="s">
        <v>736</v>
      </c>
      <c r="F524" s="178" t="s">
        <v>737</v>
      </c>
      <c r="G524" s="179" t="s">
        <v>210</v>
      </c>
      <c r="H524" s="180">
        <v>1785.5</v>
      </c>
      <c r="I524" s="181"/>
      <c r="J524" s="182">
        <f>ROUND(I524*H524,2)</f>
        <v>0</v>
      </c>
      <c r="K524" s="183"/>
      <c r="L524" s="40"/>
      <c r="M524" s="184" t="s">
        <v>19</v>
      </c>
      <c r="N524" s="185" t="s">
        <v>47</v>
      </c>
      <c r="O524" s="65"/>
      <c r="P524" s="186">
        <f>O524*H524</f>
        <v>0</v>
      </c>
      <c r="Q524" s="186">
        <v>0</v>
      </c>
      <c r="R524" s="186">
        <f>Q524*H524</f>
        <v>0</v>
      </c>
      <c r="S524" s="186">
        <v>0</v>
      </c>
      <c r="T524" s="187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188" t="s">
        <v>725</v>
      </c>
      <c r="AT524" s="188" t="s">
        <v>191</v>
      </c>
      <c r="AU524" s="188" t="s">
        <v>86</v>
      </c>
      <c r="AY524" s="18" t="s">
        <v>189</v>
      </c>
      <c r="BE524" s="189">
        <f>IF(N524="základní",J524,0)</f>
        <v>0</v>
      </c>
      <c r="BF524" s="189">
        <f>IF(N524="snížená",J524,0)</f>
        <v>0</v>
      </c>
      <c r="BG524" s="189">
        <f>IF(N524="zákl. přenesená",J524,0)</f>
        <v>0</v>
      </c>
      <c r="BH524" s="189">
        <f>IF(N524="sníž. přenesená",J524,0)</f>
        <v>0</v>
      </c>
      <c r="BI524" s="189">
        <f>IF(N524="nulová",J524,0)</f>
        <v>0</v>
      </c>
      <c r="BJ524" s="18" t="s">
        <v>84</v>
      </c>
      <c r="BK524" s="189">
        <f>ROUND(I524*H524,2)</f>
        <v>0</v>
      </c>
      <c r="BL524" s="18" t="s">
        <v>725</v>
      </c>
      <c r="BM524" s="188" t="s">
        <v>1682</v>
      </c>
    </row>
    <row r="525" spans="1:65" s="2" customFormat="1" ht="19.2">
      <c r="A525" s="35"/>
      <c r="B525" s="36"/>
      <c r="C525" s="37"/>
      <c r="D525" s="190" t="s">
        <v>197</v>
      </c>
      <c r="E525" s="37"/>
      <c r="F525" s="191" t="s">
        <v>737</v>
      </c>
      <c r="G525" s="37"/>
      <c r="H525" s="37"/>
      <c r="I525" s="192"/>
      <c r="J525" s="37"/>
      <c r="K525" s="37"/>
      <c r="L525" s="40"/>
      <c r="M525" s="193"/>
      <c r="N525" s="194"/>
      <c r="O525" s="65"/>
      <c r="P525" s="65"/>
      <c r="Q525" s="65"/>
      <c r="R525" s="65"/>
      <c r="S525" s="65"/>
      <c r="T525" s="66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197</v>
      </c>
      <c r="AU525" s="18" t="s">
        <v>86</v>
      </c>
    </row>
    <row r="526" spans="1:65" s="2" customFormat="1" ht="10.199999999999999">
      <c r="A526" s="35"/>
      <c r="B526" s="36"/>
      <c r="C526" s="37"/>
      <c r="D526" s="195" t="s">
        <v>199</v>
      </c>
      <c r="E526" s="37"/>
      <c r="F526" s="196" t="s">
        <v>739</v>
      </c>
      <c r="G526" s="37"/>
      <c r="H526" s="37"/>
      <c r="I526" s="192"/>
      <c r="J526" s="37"/>
      <c r="K526" s="37"/>
      <c r="L526" s="40"/>
      <c r="M526" s="193"/>
      <c r="N526" s="194"/>
      <c r="O526" s="65"/>
      <c r="P526" s="65"/>
      <c r="Q526" s="65"/>
      <c r="R526" s="65"/>
      <c r="S526" s="65"/>
      <c r="T526" s="66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199</v>
      </c>
      <c r="AU526" s="18" t="s">
        <v>86</v>
      </c>
    </row>
    <row r="527" spans="1:65" s="13" customFormat="1" ht="10.199999999999999">
      <c r="B527" s="197"/>
      <c r="C527" s="198"/>
      <c r="D527" s="190" t="s">
        <v>201</v>
      </c>
      <c r="E527" s="199" t="s">
        <v>19</v>
      </c>
      <c r="F527" s="200" t="s">
        <v>1623</v>
      </c>
      <c r="G527" s="198"/>
      <c r="H527" s="201">
        <v>1785.5</v>
      </c>
      <c r="I527" s="202"/>
      <c r="J527" s="198"/>
      <c r="K527" s="198"/>
      <c r="L527" s="203"/>
      <c r="M527" s="204"/>
      <c r="N527" s="205"/>
      <c r="O527" s="205"/>
      <c r="P527" s="205"/>
      <c r="Q527" s="205"/>
      <c r="R527" s="205"/>
      <c r="S527" s="205"/>
      <c r="T527" s="206"/>
      <c r="AT527" s="207" t="s">
        <v>201</v>
      </c>
      <c r="AU527" s="207" t="s">
        <v>86</v>
      </c>
      <c r="AV527" s="13" t="s">
        <v>86</v>
      </c>
      <c r="AW527" s="13" t="s">
        <v>37</v>
      </c>
      <c r="AX527" s="13" t="s">
        <v>84</v>
      </c>
      <c r="AY527" s="207" t="s">
        <v>189</v>
      </c>
    </row>
    <row r="528" spans="1:65" s="12" customFormat="1" ht="22.8" customHeight="1">
      <c r="B528" s="160"/>
      <c r="C528" s="161"/>
      <c r="D528" s="162" t="s">
        <v>75</v>
      </c>
      <c r="E528" s="174" t="s">
        <v>740</v>
      </c>
      <c r="F528" s="174" t="s">
        <v>741</v>
      </c>
      <c r="G528" s="161"/>
      <c r="H528" s="161"/>
      <c r="I528" s="164"/>
      <c r="J528" s="175">
        <f>BK528</f>
        <v>0</v>
      </c>
      <c r="K528" s="161"/>
      <c r="L528" s="166"/>
      <c r="M528" s="167"/>
      <c r="N528" s="168"/>
      <c r="O528" s="168"/>
      <c r="P528" s="169">
        <f>SUM(P529:P540)</f>
        <v>0</v>
      </c>
      <c r="Q528" s="168"/>
      <c r="R528" s="169">
        <f>SUM(R529:R540)</f>
        <v>0</v>
      </c>
      <c r="S528" s="168"/>
      <c r="T528" s="170">
        <f>SUM(T529:T540)</f>
        <v>0</v>
      </c>
      <c r="AR528" s="171" t="s">
        <v>220</v>
      </c>
      <c r="AT528" s="172" t="s">
        <v>75</v>
      </c>
      <c r="AU528" s="172" t="s">
        <v>84</v>
      </c>
      <c r="AY528" s="171" t="s">
        <v>189</v>
      </c>
      <c r="BK528" s="173">
        <f>SUM(BK529:BK540)</f>
        <v>0</v>
      </c>
    </row>
    <row r="529" spans="1:65" s="2" customFormat="1" ht="16.5" customHeight="1">
      <c r="A529" s="35"/>
      <c r="B529" s="36"/>
      <c r="C529" s="176" t="s">
        <v>1683</v>
      </c>
      <c r="D529" s="176" t="s">
        <v>191</v>
      </c>
      <c r="E529" s="177" t="s">
        <v>1684</v>
      </c>
      <c r="F529" s="178" t="s">
        <v>1685</v>
      </c>
      <c r="G529" s="179" t="s">
        <v>745</v>
      </c>
      <c r="H529" s="180">
        <v>9</v>
      </c>
      <c r="I529" s="181"/>
      <c r="J529" s="182">
        <f>ROUND(I529*H529,2)</f>
        <v>0</v>
      </c>
      <c r="K529" s="183"/>
      <c r="L529" s="40"/>
      <c r="M529" s="184" t="s">
        <v>19</v>
      </c>
      <c r="N529" s="185" t="s">
        <v>47</v>
      </c>
      <c r="O529" s="65"/>
      <c r="P529" s="186">
        <f>O529*H529</f>
        <v>0</v>
      </c>
      <c r="Q529" s="186">
        <v>0</v>
      </c>
      <c r="R529" s="186">
        <f>Q529*H529</f>
        <v>0</v>
      </c>
      <c r="S529" s="186">
        <v>0</v>
      </c>
      <c r="T529" s="187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188" t="s">
        <v>725</v>
      </c>
      <c r="AT529" s="188" t="s">
        <v>191</v>
      </c>
      <c r="AU529" s="188" t="s">
        <v>86</v>
      </c>
      <c r="AY529" s="18" t="s">
        <v>189</v>
      </c>
      <c r="BE529" s="189">
        <f>IF(N529="základní",J529,0)</f>
        <v>0</v>
      </c>
      <c r="BF529" s="189">
        <f>IF(N529="snížená",J529,0)</f>
        <v>0</v>
      </c>
      <c r="BG529" s="189">
        <f>IF(N529="zákl. přenesená",J529,0)</f>
        <v>0</v>
      </c>
      <c r="BH529" s="189">
        <f>IF(N529="sníž. přenesená",J529,0)</f>
        <v>0</v>
      </c>
      <c r="BI529" s="189">
        <f>IF(N529="nulová",J529,0)</f>
        <v>0</v>
      </c>
      <c r="BJ529" s="18" t="s">
        <v>84</v>
      </c>
      <c r="BK529" s="189">
        <f>ROUND(I529*H529,2)</f>
        <v>0</v>
      </c>
      <c r="BL529" s="18" t="s">
        <v>725</v>
      </c>
      <c r="BM529" s="188" t="s">
        <v>1686</v>
      </c>
    </row>
    <row r="530" spans="1:65" s="2" customFormat="1" ht="10.199999999999999">
      <c r="A530" s="35"/>
      <c r="B530" s="36"/>
      <c r="C530" s="37"/>
      <c r="D530" s="190" t="s">
        <v>197</v>
      </c>
      <c r="E530" s="37"/>
      <c r="F530" s="191" t="s">
        <v>1685</v>
      </c>
      <c r="G530" s="37"/>
      <c r="H530" s="37"/>
      <c r="I530" s="192"/>
      <c r="J530" s="37"/>
      <c r="K530" s="37"/>
      <c r="L530" s="40"/>
      <c r="M530" s="193"/>
      <c r="N530" s="194"/>
      <c r="O530" s="65"/>
      <c r="P530" s="65"/>
      <c r="Q530" s="65"/>
      <c r="R530" s="65"/>
      <c r="S530" s="65"/>
      <c r="T530" s="66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197</v>
      </c>
      <c r="AU530" s="18" t="s">
        <v>86</v>
      </c>
    </row>
    <row r="531" spans="1:65" s="2" customFormat="1" ht="10.199999999999999">
      <c r="A531" s="35"/>
      <c r="B531" s="36"/>
      <c r="C531" s="37"/>
      <c r="D531" s="195" t="s">
        <v>199</v>
      </c>
      <c r="E531" s="37"/>
      <c r="F531" s="196" t="s">
        <v>1687</v>
      </c>
      <c r="G531" s="37"/>
      <c r="H531" s="37"/>
      <c r="I531" s="192"/>
      <c r="J531" s="37"/>
      <c r="K531" s="37"/>
      <c r="L531" s="40"/>
      <c r="M531" s="193"/>
      <c r="N531" s="194"/>
      <c r="O531" s="65"/>
      <c r="P531" s="65"/>
      <c r="Q531" s="65"/>
      <c r="R531" s="65"/>
      <c r="S531" s="65"/>
      <c r="T531" s="66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199</v>
      </c>
      <c r="AU531" s="18" t="s">
        <v>86</v>
      </c>
    </row>
    <row r="532" spans="1:65" s="13" customFormat="1" ht="10.199999999999999">
      <c r="B532" s="197"/>
      <c r="C532" s="198"/>
      <c r="D532" s="190" t="s">
        <v>201</v>
      </c>
      <c r="E532" s="199" t="s">
        <v>19</v>
      </c>
      <c r="F532" s="200" t="s">
        <v>249</v>
      </c>
      <c r="G532" s="198"/>
      <c r="H532" s="201">
        <v>9</v>
      </c>
      <c r="I532" s="202"/>
      <c r="J532" s="198"/>
      <c r="K532" s="198"/>
      <c r="L532" s="203"/>
      <c r="M532" s="204"/>
      <c r="N532" s="205"/>
      <c r="O532" s="205"/>
      <c r="P532" s="205"/>
      <c r="Q532" s="205"/>
      <c r="R532" s="205"/>
      <c r="S532" s="205"/>
      <c r="T532" s="206"/>
      <c r="AT532" s="207" t="s">
        <v>201</v>
      </c>
      <c r="AU532" s="207" t="s">
        <v>86</v>
      </c>
      <c r="AV532" s="13" t="s">
        <v>86</v>
      </c>
      <c r="AW532" s="13" t="s">
        <v>37</v>
      </c>
      <c r="AX532" s="13" t="s">
        <v>84</v>
      </c>
      <c r="AY532" s="207" t="s">
        <v>189</v>
      </c>
    </row>
    <row r="533" spans="1:65" s="2" customFormat="1" ht="16.5" customHeight="1">
      <c r="A533" s="35"/>
      <c r="B533" s="36"/>
      <c r="C533" s="176" t="s">
        <v>1688</v>
      </c>
      <c r="D533" s="176" t="s">
        <v>191</v>
      </c>
      <c r="E533" s="177" t="s">
        <v>743</v>
      </c>
      <c r="F533" s="178" t="s">
        <v>744</v>
      </c>
      <c r="G533" s="179" t="s">
        <v>745</v>
      </c>
      <c r="H533" s="180">
        <v>6</v>
      </c>
      <c r="I533" s="181"/>
      <c r="J533" s="182">
        <f>ROUND(I533*H533,2)</f>
        <v>0</v>
      </c>
      <c r="K533" s="183"/>
      <c r="L533" s="40"/>
      <c r="M533" s="184" t="s">
        <v>19</v>
      </c>
      <c r="N533" s="185" t="s">
        <v>47</v>
      </c>
      <c r="O533" s="65"/>
      <c r="P533" s="186">
        <f>O533*H533</f>
        <v>0</v>
      </c>
      <c r="Q533" s="186">
        <v>0</v>
      </c>
      <c r="R533" s="186">
        <f>Q533*H533</f>
        <v>0</v>
      </c>
      <c r="S533" s="186">
        <v>0</v>
      </c>
      <c r="T533" s="187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188" t="s">
        <v>725</v>
      </c>
      <c r="AT533" s="188" t="s">
        <v>191</v>
      </c>
      <c r="AU533" s="188" t="s">
        <v>86</v>
      </c>
      <c r="AY533" s="18" t="s">
        <v>189</v>
      </c>
      <c r="BE533" s="189">
        <f>IF(N533="základní",J533,0)</f>
        <v>0</v>
      </c>
      <c r="BF533" s="189">
        <f>IF(N533="snížená",J533,0)</f>
        <v>0</v>
      </c>
      <c r="BG533" s="189">
        <f>IF(N533="zákl. přenesená",J533,0)</f>
        <v>0</v>
      </c>
      <c r="BH533" s="189">
        <f>IF(N533="sníž. přenesená",J533,0)</f>
        <v>0</v>
      </c>
      <c r="BI533" s="189">
        <f>IF(N533="nulová",J533,0)</f>
        <v>0</v>
      </c>
      <c r="BJ533" s="18" t="s">
        <v>84</v>
      </c>
      <c r="BK533" s="189">
        <f>ROUND(I533*H533,2)</f>
        <v>0</v>
      </c>
      <c r="BL533" s="18" t="s">
        <v>725</v>
      </c>
      <c r="BM533" s="188" t="s">
        <v>1689</v>
      </c>
    </row>
    <row r="534" spans="1:65" s="2" customFormat="1" ht="10.199999999999999">
      <c r="A534" s="35"/>
      <c r="B534" s="36"/>
      <c r="C534" s="37"/>
      <c r="D534" s="190" t="s">
        <v>197</v>
      </c>
      <c r="E534" s="37"/>
      <c r="F534" s="191" t="s">
        <v>744</v>
      </c>
      <c r="G534" s="37"/>
      <c r="H534" s="37"/>
      <c r="I534" s="192"/>
      <c r="J534" s="37"/>
      <c r="K534" s="37"/>
      <c r="L534" s="40"/>
      <c r="M534" s="193"/>
      <c r="N534" s="194"/>
      <c r="O534" s="65"/>
      <c r="P534" s="65"/>
      <c r="Q534" s="65"/>
      <c r="R534" s="65"/>
      <c r="S534" s="65"/>
      <c r="T534" s="66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197</v>
      </c>
      <c r="AU534" s="18" t="s">
        <v>86</v>
      </c>
    </row>
    <row r="535" spans="1:65" s="2" customFormat="1" ht="10.199999999999999">
      <c r="A535" s="35"/>
      <c r="B535" s="36"/>
      <c r="C535" s="37"/>
      <c r="D535" s="195" t="s">
        <v>199</v>
      </c>
      <c r="E535" s="37"/>
      <c r="F535" s="196" t="s">
        <v>747</v>
      </c>
      <c r="G535" s="37"/>
      <c r="H535" s="37"/>
      <c r="I535" s="192"/>
      <c r="J535" s="37"/>
      <c r="K535" s="37"/>
      <c r="L535" s="40"/>
      <c r="M535" s="193"/>
      <c r="N535" s="194"/>
      <c r="O535" s="65"/>
      <c r="P535" s="65"/>
      <c r="Q535" s="65"/>
      <c r="R535" s="65"/>
      <c r="S535" s="65"/>
      <c r="T535" s="66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199</v>
      </c>
      <c r="AU535" s="18" t="s">
        <v>86</v>
      </c>
    </row>
    <row r="536" spans="1:65" s="13" customFormat="1" ht="10.199999999999999">
      <c r="B536" s="197"/>
      <c r="C536" s="198"/>
      <c r="D536" s="190" t="s">
        <v>201</v>
      </c>
      <c r="E536" s="199" t="s">
        <v>19</v>
      </c>
      <c r="F536" s="200" t="s">
        <v>227</v>
      </c>
      <c r="G536" s="198"/>
      <c r="H536" s="201">
        <v>6</v>
      </c>
      <c r="I536" s="202"/>
      <c r="J536" s="198"/>
      <c r="K536" s="198"/>
      <c r="L536" s="203"/>
      <c r="M536" s="204"/>
      <c r="N536" s="205"/>
      <c r="O536" s="205"/>
      <c r="P536" s="205"/>
      <c r="Q536" s="205"/>
      <c r="R536" s="205"/>
      <c r="S536" s="205"/>
      <c r="T536" s="206"/>
      <c r="AT536" s="207" t="s">
        <v>201</v>
      </c>
      <c r="AU536" s="207" t="s">
        <v>86</v>
      </c>
      <c r="AV536" s="13" t="s">
        <v>86</v>
      </c>
      <c r="AW536" s="13" t="s">
        <v>37</v>
      </c>
      <c r="AX536" s="13" t="s">
        <v>84</v>
      </c>
      <c r="AY536" s="207" t="s">
        <v>189</v>
      </c>
    </row>
    <row r="537" spans="1:65" s="2" customFormat="1" ht="16.5" customHeight="1">
      <c r="A537" s="35"/>
      <c r="B537" s="36"/>
      <c r="C537" s="176" t="s">
        <v>1690</v>
      </c>
      <c r="D537" s="176" t="s">
        <v>191</v>
      </c>
      <c r="E537" s="177" t="s">
        <v>749</v>
      </c>
      <c r="F537" s="178" t="s">
        <v>750</v>
      </c>
      <c r="G537" s="179" t="s">
        <v>745</v>
      </c>
      <c r="H537" s="180">
        <v>3</v>
      </c>
      <c r="I537" s="181"/>
      <c r="J537" s="182">
        <f>ROUND(I537*H537,2)</f>
        <v>0</v>
      </c>
      <c r="K537" s="183"/>
      <c r="L537" s="40"/>
      <c r="M537" s="184" t="s">
        <v>19</v>
      </c>
      <c r="N537" s="185" t="s">
        <v>47</v>
      </c>
      <c r="O537" s="65"/>
      <c r="P537" s="186">
        <f>O537*H537</f>
        <v>0</v>
      </c>
      <c r="Q537" s="186">
        <v>0</v>
      </c>
      <c r="R537" s="186">
        <f>Q537*H537</f>
        <v>0</v>
      </c>
      <c r="S537" s="186">
        <v>0</v>
      </c>
      <c r="T537" s="187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188" t="s">
        <v>725</v>
      </c>
      <c r="AT537" s="188" t="s">
        <v>191</v>
      </c>
      <c r="AU537" s="188" t="s">
        <v>86</v>
      </c>
      <c r="AY537" s="18" t="s">
        <v>189</v>
      </c>
      <c r="BE537" s="189">
        <f>IF(N537="základní",J537,0)</f>
        <v>0</v>
      </c>
      <c r="BF537" s="189">
        <f>IF(N537="snížená",J537,0)</f>
        <v>0</v>
      </c>
      <c r="BG537" s="189">
        <f>IF(N537="zákl. přenesená",J537,0)</f>
        <v>0</v>
      </c>
      <c r="BH537" s="189">
        <f>IF(N537="sníž. přenesená",J537,0)</f>
        <v>0</v>
      </c>
      <c r="BI537" s="189">
        <f>IF(N537="nulová",J537,0)</f>
        <v>0</v>
      </c>
      <c r="BJ537" s="18" t="s">
        <v>84</v>
      </c>
      <c r="BK537" s="189">
        <f>ROUND(I537*H537,2)</f>
        <v>0</v>
      </c>
      <c r="BL537" s="18" t="s">
        <v>725</v>
      </c>
      <c r="BM537" s="188" t="s">
        <v>1691</v>
      </c>
    </row>
    <row r="538" spans="1:65" s="2" customFormat="1" ht="10.199999999999999">
      <c r="A538" s="35"/>
      <c r="B538" s="36"/>
      <c r="C538" s="37"/>
      <c r="D538" s="190" t="s">
        <v>197</v>
      </c>
      <c r="E538" s="37"/>
      <c r="F538" s="191" t="s">
        <v>750</v>
      </c>
      <c r="G538" s="37"/>
      <c r="H538" s="37"/>
      <c r="I538" s="192"/>
      <c r="J538" s="37"/>
      <c r="K538" s="37"/>
      <c r="L538" s="40"/>
      <c r="M538" s="193"/>
      <c r="N538" s="194"/>
      <c r="O538" s="65"/>
      <c r="P538" s="65"/>
      <c r="Q538" s="65"/>
      <c r="R538" s="65"/>
      <c r="S538" s="65"/>
      <c r="T538" s="66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8" t="s">
        <v>197</v>
      </c>
      <c r="AU538" s="18" t="s">
        <v>86</v>
      </c>
    </row>
    <row r="539" spans="1:65" s="2" customFormat="1" ht="10.199999999999999">
      <c r="A539" s="35"/>
      <c r="B539" s="36"/>
      <c r="C539" s="37"/>
      <c r="D539" s="195" t="s">
        <v>199</v>
      </c>
      <c r="E539" s="37"/>
      <c r="F539" s="196" t="s">
        <v>752</v>
      </c>
      <c r="G539" s="37"/>
      <c r="H539" s="37"/>
      <c r="I539" s="192"/>
      <c r="J539" s="37"/>
      <c r="K539" s="37"/>
      <c r="L539" s="40"/>
      <c r="M539" s="193"/>
      <c r="N539" s="194"/>
      <c r="O539" s="65"/>
      <c r="P539" s="65"/>
      <c r="Q539" s="65"/>
      <c r="R539" s="65"/>
      <c r="S539" s="65"/>
      <c r="T539" s="66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8" t="s">
        <v>199</v>
      </c>
      <c r="AU539" s="18" t="s">
        <v>86</v>
      </c>
    </row>
    <row r="540" spans="1:65" s="13" customFormat="1" ht="10.199999999999999">
      <c r="B540" s="197"/>
      <c r="C540" s="198"/>
      <c r="D540" s="190" t="s">
        <v>201</v>
      </c>
      <c r="E540" s="199" t="s">
        <v>19</v>
      </c>
      <c r="F540" s="200" t="s">
        <v>207</v>
      </c>
      <c r="G540" s="198"/>
      <c r="H540" s="201">
        <v>3</v>
      </c>
      <c r="I540" s="202"/>
      <c r="J540" s="198"/>
      <c r="K540" s="198"/>
      <c r="L540" s="203"/>
      <c r="M540" s="230"/>
      <c r="N540" s="231"/>
      <c r="O540" s="231"/>
      <c r="P540" s="231"/>
      <c r="Q540" s="231"/>
      <c r="R540" s="231"/>
      <c r="S540" s="231"/>
      <c r="T540" s="232"/>
      <c r="AT540" s="207" t="s">
        <v>201</v>
      </c>
      <c r="AU540" s="207" t="s">
        <v>86</v>
      </c>
      <c r="AV540" s="13" t="s">
        <v>86</v>
      </c>
      <c r="AW540" s="13" t="s">
        <v>37</v>
      </c>
      <c r="AX540" s="13" t="s">
        <v>84</v>
      </c>
      <c r="AY540" s="207" t="s">
        <v>189</v>
      </c>
    </row>
    <row r="541" spans="1:65" s="2" customFormat="1" ht="6.9" customHeight="1">
      <c r="A541" s="35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0"/>
      <c r="M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</row>
  </sheetData>
  <sheetProtection algorithmName="SHA-512" hashValue="DDQi+t8rqHcRHFUj6bAVU8SclWQGL8G66Ik0AFlXnaZAhC6tE0mkWObJnkw1CLXbauylnhVb7i3WQJ36iqywJw==" saltValue="68VF19Kv/4Bntx1UdO8uPukfFErpgo8IhIXjvhrH6FV4xuLd5DI2n9ZEg/4fcd4gX/Kwc9e69slRtYS9l0V+QA==" spinCount="100000" sheet="1" objects="1" scenarios="1" formatColumns="0" formatRows="0" autoFilter="0"/>
  <autoFilter ref="C93:K540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9" r:id="rId1"/>
    <hyperlink ref="F103" r:id="rId2"/>
    <hyperlink ref="F106" r:id="rId3"/>
    <hyperlink ref="F110" r:id="rId4"/>
    <hyperlink ref="F117" r:id="rId5"/>
    <hyperlink ref="F127" r:id="rId6"/>
    <hyperlink ref="F131" r:id="rId7"/>
    <hyperlink ref="F135" r:id="rId8"/>
    <hyperlink ref="F141" r:id="rId9"/>
    <hyperlink ref="F146" r:id="rId10"/>
    <hyperlink ref="F150" r:id="rId11"/>
    <hyperlink ref="F155" r:id="rId12"/>
    <hyperlink ref="F168" r:id="rId13"/>
    <hyperlink ref="F171" r:id="rId14"/>
    <hyperlink ref="F182" r:id="rId15"/>
    <hyperlink ref="F189" r:id="rId16"/>
    <hyperlink ref="F194" r:id="rId17"/>
    <hyperlink ref="F198" r:id="rId18"/>
    <hyperlink ref="F202" r:id="rId19"/>
    <hyperlink ref="F206" r:id="rId20"/>
    <hyperlink ref="F211" r:id="rId21"/>
    <hyperlink ref="F219" r:id="rId22"/>
    <hyperlink ref="F225" r:id="rId23"/>
    <hyperlink ref="F231" r:id="rId24"/>
    <hyperlink ref="F237" r:id="rId25"/>
    <hyperlink ref="F261" r:id="rId26"/>
    <hyperlink ref="F278" r:id="rId27"/>
    <hyperlink ref="F284" r:id="rId28"/>
    <hyperlink ref="F290" r:id="rId29"/>
    <hyperlink ref="F303" r:id="rId30"/>
    <hyperlink ref="F309" r:id="rId31"/>
    <hyperlink ref="F315" r:id="rId32"/>
    <hyperlink ref="F330" r:id="rId33"/>
    <hyperlink ref="F346" r:id="rId34"/>
    <hyperlink ref="F352" r:id="rId35"/>
    <hyperlink ref="F358" r:id="rId36"/>
    <hyperlink ref="F364" r:id="rId37"/>
    <hyperlink ref="F372" r:id="rId38"/>
    <hyperlink ref="F382" r:id="rId39"/>
    <hyperlink ref="F391" r:id="rId40"/>
    <hyperlink ref="F397" r:id="rId41"/>
    <hyperlink ref="F406" r:id="rId42"/>
    <hyperlink ref="F412" r:id="rId43"/>
    <hyperlink ref="F420" r:id="rId44"/>
    <hyperlink ref="F424" r:id="rId45"/>
    <hyperlink ref="F428" r:id="rId46"/>
    <hyperlink ref="F432" r:id="rId47"/>
    <hyperlink ref="F436" r:id="rId48"/>
    <hyperlink ref="F440" r:id="rId49"/>
    <hyperlink ref="F444" r:id="rId50"/>
    <hyperlink ref="F450" r:id="rId51"/>
    <hyperlink ref="F456" r:id="rId52"/>
    <hyperlink ref="F462" r:id="rId53"/>
    <hyperlink ref="F466" r:id="rId54"/>
    <hyperlink ref="F470" r:id="rId55"/>
    <hyperlink ref="F475" r:id="rId56"/>
    <hyperlink ref="F479" r:id="rId57"/>
    <hyperlink ref="F484" r:id="rId58"/>
    <hyperlink ref="F487" r:id="rId59"/>
    <hyperlink ref="F491" r:id="rId60"/>
    <hyperlink ref="F495" r:id="rId61"/>
    <hyperlink ref="F498" r:id="rId62"/>
    <hyperlink ref="F503" r:id="rId63"/>
    <hyperlink ref="F507" r:id="rId64"/>
    <hyperlink ref="F512" r:id="rId65"/>
    <hyperlink ref="F518" r:id="rId66"/>
    <hyperlink ref="F522" r:id="rId67"/>
    <hyperlink ref="F526" r:id="rId68"/>
    <hyperlink ref="F531" r:id="rId69"/>
    <hyperlink ref="F535" r:id="rId70"/>
    <hyperlink ref="F539" r:id="rId71"/>
  </hyperlinks>
  <pageMargins left="0.39374999999999999" right="0.39374999999999999" top="0.39374999999999999" bottom="0.39374999999999999" header="0" footer="0"/>
  <pageSetup paperSize="9" scale="88" fitToHeight="100" orientation="portrait" blackAndWhite="1" r:id="rId72"/>
  <headerFooter>
    <oddFooter>&amp;CStrana &amp;P z &amp;N</oddFooter>
  </headerFooter>
  <drawing r:id="rId7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99</v>
      </c>
      <c r="AZ2" s="102" t="s">
        <v>124</v>
      </c>
      <c r="BA2" s="102" t="s">
        <v>125</v>
      </c>
      <c r="BB2" s="102" t="s">
        <v>19</v>
      </c>
      <c r="BC2" s="102" t="s">
        <v>1692</v>
      </c>
      <c r="BD2" s="102" t="s">
        <v>86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  <c r="AZ3" s="102" t="s">
        <v>131</v>
      </c>
      <c r="BA3" s="102" t="s">
        <v>128</v>
      </c>
      <c r="BB3" s="102" t="s">
        <v>19</v>
      </c>
      <c r="BC3" s="102" t="s">
        <v>1693</v>
      </c>
      <c r="BD3" s="102" t="s">
        <v>86</v>
      </c>
    </row>
    <row r="4" spans="1:5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  <c r="AZ4" s="102" t="s">
        <v>1327</v>
      </c>
      <c r="BA4" s="102" t="s">
        <v>139</v>
      </c>
      <c r="BB4" s="102" t="s">
        <v>19</v>
      </c>
      <c r="BC4" s="102" t="s">
        <v>84</v>
      </c>
      <c r="BD4" s="102" t="s">
        <v>86</v>
      </c>
    </row>
    <row r="5" spans="1:56" s="1" customFormat="1" ht="6.9" customHeight="1">
      <c r="B5" s="21"/>
      <c r="L5" s="21"/>
      <c r="AZ5" s="102" t="s">
        <v>1337</v>
      </c>
      <c r="BA5" s="102" t="s">
        <v>1694</v>
      </c>
      <c r="BB5" s="102" t="s">
        <v>19</v>
      </c>
      <c r="BC5" s="102" t="s">
        <v>1695</v>
      </c>
      <c r="BD5" s="102" t="s">
        <v>86</v>
      </c>
    </row>
    <row r="6" spans="1:56" s="1" customFormat="1" ht="12" customHeight="1">
      <c r="B6" s="21"/>
      <c r="D6" s="107" t="s">
        <v>16</v>
      </c>
      <c r="L6" s="21"/>
      <c r="AZ6" s="102" t="s">
        <v>142</v>
      </c>
      <c r="BA6" s="102" t="s">
        <v>147</v>
      </c>
      <c r="BB6" s="102" t="s">
        <v>19</v>
      </c>
      <c r="BC6" s="102" t="s">
        <v>1696</v>
      </c>
      <c r="BD6" s="102" t="s">
        <v>86</v>
      </c>
    </row>
    <row r="7" spans="1:5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  <c r="AZ7" s="102" t="s">
        <v>156</v>
      </c>
      <c r="BA7" s="102" t="s">
        <v>156</v>
      </c>
      <c r="BB7" s="102" t="s">
        <v>19</v>
      </c>
      <c r="BC7" s="102" t="s">
        <v>1697</v>
      </c>
      <c r="BD7" s="102" t="s">
        <v>86</v>
      </c>
    </row>
    <row r="8" spans="1:5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2" t="s">
        <v>1698</v>
      </c>
      <c r="BA8" s="102" t="s">
        <v>133</v>
      </c>
      <c r="BB8" s="102" t="s">
        <v>19</v>
      </c>
      <c r="BC8" s="102" t="s">
        <v>1699</v>
      </c>
      <c r="BD8" s="102" t="s">
        <v>86</v>
      </c>
    </row>
    <row r="9" spans="1:56" s="2" customFormat="1" ht="30" customHeight="1">
      <c r="A9" s="35"/>
      <c r="B9" s="40"/>
      <c r="C9" s="35"/>
      <c r="D9" s="35"/>
      <c r="E9" s="380" t="s">
        <v>1700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ROUND(J89,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ROUND((SUM(BE89:BE291)),  2)</f>
        <v>0</v>
      </c>
      <c r="G33" s="35"/>
      <c r="H33" s="35"/>
      <c r="I33" s="120">
        <v>0.21</v>
      </c>
      <c r="J33" s="119">
        <f>ROUND(((SUM(BE89:BE291))*I33),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ROUND((SUM(BF89:BF291)),  2)</f>
        <v>0</v>
      </c>
      <c r="G34" s="35"/>
      <c r="H34" s="35"/>
      <c r="I34" s="120">
        <v>0.12</v>
      </c>
      <c r="J34" s="119">
        <f>ROUND(((SUM(BF89:BF291))*I34),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ROUND((SUM(BG89:BG291)),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ROUND((SUM(BH89:BH291)),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ROUND((SUM(BI89:BI291)),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01.2.2 - IO 02 - Distribuční vodovodní řady - Vodovodní řad A1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J89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J90</f>
        <v>0</v>
      </c>
      <c r="K60" s="137"/>
      <c r="L60" s="141"/>
    </row>
    <row r="61" spans="1:47" s="10" customFormat="1" ht="19.95" customHeight="1">
      <c r="B61" s="142"/>
      <c r="C61" s="143"/>
      <c r="D61" s="144" t="s">
        <v>163</v>
      </c>
      <c r="E61" s="145"/>
      <c r="F61" s="145"/>
      <c r="G61" s="145"/>
      <c r="H61" s="145"/>
      <c r="I61" s="145"/>
      <c r="J61" s="146">
        <f>J91</f>
        <v>0</v>
      </c>
      <c r="K61" s="143"/>
      <c r="L61" s="147"/>
    </row>
    <row r="62" spans="1:47" s="10" customFormat="1" ht="19.95" customHeight="1">
      <c r="B62" s="142"/>
      <c r="C62" s="143"/>
      <c r="D62" s="144" t="s">
        <v>164</v>
      </c>
      <c r="E62" s="145"/>
      <c r="F62" s="145"/>
      <c r="G62" s="145"/>
      <c r="H62" s="145"/>
      <c r="I62" s="145"/>
      <c r="J62" s="146">
        <f>J156</f>
        <v>0</v>
      </c>
      <c r="K62" s="143"/>
      <c r="L62" s="147"/>
    </row>
    <row r="63" spans="1:47" s="10" customFormat="1" ht="19.95" customHeight="1">
      <c r="B63" s="142"/>
      <c r="C63" s="143"/>
      <c r="D63" s="144" t="s">
        <v>165</v>
      </c>
      <c r="E63" s="145"/>
      <c r="F63" s="145"/>
      <c r="G63" s="145"/>
      <c r="H63" s="145"/>
      <c r="I63" s="145"/>
      <c r="J63" s="146">
        <f>J173</f>
        <v>0</v>
      </c>
      <c r="K63" s="143"/>
      <c r="L63" s="147"/>
    </row>
    <row r="64" spans="1:47" s="10" customFormat="1" ht="19.95" customHeight="1">
      <c r="B64" s="142"/>
      <c r="C64" s="143"/>
      <c r="D64" s="144" t="s">
        <v>166</v>
      </c>
      <c r="E64" s="145"/>
      <c r="F64" s="145"/>
      <c r="G64" s="145"/>
      <c r="H64" s="145"/>
      <c r="I64" s="145"/>
      <c r="J64" s="146">
        <f>J197</f>
        <v>0</v>
      </c>
      <c r="K64" s="143"/>
      <c r="L64" s="147"/>
    </row>
    <row r="65" spans="1:31" s="10" customFormat="1" ht="19.95" customHeight="1">
      <c r="B65" s="142"/>
      <c r="C65" s="143"/>
      <c r="D65" s="144" t="s">
        <v>754</v>
      </c>
      <c r="E65" s="145"/>
      <c r="F65" s="145"/>
      <c r="G65" s="145"/>
      <c r="H65" s="145"/>
      <c r="I65" s="145"/>
      <c r="J65" s="146">
        <f>J256</f>
        <v>0</v>
      </c>
      <c r="K65" s="143"/>
      <c r="L65" s="147"/>
    </row>
    <row r="66" spans="1:31" s="10" customFormat="1" ht="19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J261</f>
        <v>0</v>
      </c>
      <c r="K66" s="143"/>
      <c r="L66" s="147"/>
    </row>
    <row r="67" spans="1:31" s="10" customFormat="1" ht="19.95" customHeight="1">
      <c r="B67" s="142"/>
      <c r="C67" s="143"/>
      <c r="D67" s="144" t="s">
        <v>168</v>
      </c>
      <c r="E67" s="145"/>
      <c r="F67" s="145"/>
      <c r="G67" s="145"/>
      <c r="H67" s="145"/>
      <c r="I67" s="145"/>
      <c r="J67" s="146">
        <f>J275</f>
        <v>0</v>
      </c>
      <c r="K67" s="143"/>
      <c r="L67" s="147"/>
    </row>
    <row r="68" spans="1:31" s="9" customFormat="1" ht="24.9" customHeight="1">
      <c r="B68" s="136"/>
      <c r="C68" s="137"/>
      <c r="D68" s="138" t="s">
        <v>171</v>
      </c>
      <c r="E68" s="139"/>
      <c r="F68" s="139"/>
      <c r="G68" s="139"/>
      <c r="H68" s="139"/>
      <c r="I68" s="139"/>
      <c r="J68" s="140">
        <f>J282</f>
        <v>0</v>
      </c>
      <c r="K68" s="137"/>
      <c r="L68" s="141"/>
    </row>
    <row r="69" spans="1:31" s="10" customFormat="1" ht="19.95" customHeight="1">
      <c r="B69" s="142"/>
      <c r="C69" s="143"/>
      <c r="D69" s="144" t="s">
        <v>172</v>
      </c>
      <c r="E69" s="145"/>
      <c r="F69" s="145"/>
      <c r="G69" s="145"/>
      <c r="H69" s="145"/>
      <c r="I69" s="145"/>
      <c r="J69" s="146">
        <f>J283</f>
        <v>0</v>
      </c>
      <c r="K69" s="143"/>
      <c r="L69" s="147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" customHeight="1">
      <c r="A76" s="35"/>
      <c r="B76" s="36"/>
      <c r="C76" s="24" t="s">
        <v>174</v>
      </c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85" t="str">
        <f>E7</f>
        <v>Vodovod Tošovice II. Etapa</v>
      </c>
      <c r="F79" s="386"/>
      <c r="G79" s="386"/>
      <c r="H79" s="386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141</v>
      </c>
      <c r="D80" s="37"/>
      <c r="E80" s="37"/>
      <c r="F80" s="37"/>
      <c r="G80" s="37"/>
      <c r="H80" s="3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30" customHeight="1">
      <c r="A81" s="35"/>
      <c r="B81" s="36"/>
      <c r="C81" s="37"/>
      <c r="D81" s="37"/>
      <c r="E81" s="342" t="str">
        <f>E9</f>
        <v>01.2.2 - IO 02 - Distribuční vodovodní řady - Vodovodní řad A1</v>
      </c>
      <c r="F81" s="387"/>
      <c r="G81" s="387"/>
      <c r="H81" s="38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F12</f>
        <v>Odry</v>
      </c>
      <c r="G83" s="37"/>
      <c r="H83" s="37"/>
      <c r="I83" s="30" t="s">
        <v>23</v>
      </c>
      <c r="J83" s="60" t="str">
        <f>IF(J12="","",J12)</f>
        <v>5. 5. 2025</v>
      </c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>
      <c r="A85" s="35"/>
      <c r="B85" s="36"/>
      <c r="C85" s="30" t="s">
        <v>25</v>
      </c>
      <c r="D85" s="37"/>
      <c r="E85" s="37"/>
      <c r="F85" s="28" t="str">
        <f>E15</f>
        <v>Město Odry</v>
      </c>
      <c r="G85" s="37"/>
      <c r="H85" s="37"/>
      <c r="I85" s="30" t="s">
        <v>33</v>
      </c>
      <c r="J85" s="33" t="str">
        <f>E21</f>
        <v>Hydroelko, s.r.o.</v>
      </c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15" customHeight="1">
      <c r="A86" s="35"/>
      <c r="B86" s="36"/>
      <c r="C86" s="30" t="s">
        <v>31</v>
      </c>
      <c r="D86" s="37"/>
      <c r="E86" s="37"/>
      <c r="F86" s="28" t="str">
        <f>IF(E18="","",E18)</f>
        <v>Vyplň údaj</v>
      </c>
      <c r="G86" s="37"/>
      <c r="H86" s="37"/>
      <c r="I86" s="30" t="s">
        <v>38</v>
      </c>
      <c r="J86" s="33" t="str">
        <f>E24</f>
        <v xml:space="preserve"> </v>
      </c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48"/>
      <c r="B88" s="149"/>
      <c r="C88" s="150" t="s">
        <v>175</v>
      </c>
      <c r="D88" s="151" t="s">
        <v>61</v>
      </c>
      <c r="E88" s="151" t="s">
        <v>57</v>
      </c>
      <c r="F88" s="151" t="s">
        <v>58</v>
      </c>
      <c r="G88" s="151" t="s">
        <v>176</v>
      </c>
      <c r="H88" s="151" t="s">
        <v>177</v>
      </c>
      <c r="I88" s="151" t="s">
        <v>178</v>
      </c>
      <c r="J88" s="152" t="s">
        <v>160</v>
      </c>
      <c r="K88" s="153" t="s">
        <v>179</v>
      </c>
      <c r="L88" s="154"/>
      <c r="M88" s="69" t="s">
        <v>19</v>
      </c>
      <c r="N88" s="70" t="s">
        <v>46</v>
      </c>
      <c r="O88" s="70" t="s">
        <v>180</v>
      </c>
      <c r="P88" s="70" t="s">
        <v>181</v>
      </c>
      <c r="Q88" s="70" t="s">
        <v>182</v>
      </c>
      <c r="R88" s="70" t="s">
        <v>183</v>
      </c>
      <c r="S88" s="70" t="s">
        <v>184</v>
      </c>
      <c r="T88" s="71" t="s">
        <v>185</v>
      </c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65" s="2" customFormat="1" ht="22.8" customHeight="1">
      <c r="A89" s="35"/>
      <c r="B89" s="36"/>
      <c r="C89" s="76" t="s">
        <v>186</v>
      </c>
      <c r="D89" s="37"/>
      <c r="E89" s="37"/>
      <c r="F89" s="37"/>
      <c r="G89" s="37"/>
      <c r="H89" s="37"/>
      <c r="I89" s="37"/>
      <c r="J89" s="155">
        <f>BK89</f>
        <v>0</v>
      </c>
      <c r="K89" s="37"/>
      <c r="L89" s="40"/>
      <c r="M89" s="72"/>
      <c r="N89" s="156"/>
      <c r="O89" s="73"/>
      <c r="P89" s="157">
        <f>P90+P282</f>
        <v>0</v>
      </c>
      <c r="Q89" s="73"/>
      <c r="R89" s="157">
        <f>R90+R282</f>
        <v>2.2033664800000001</v>
      </c>
      <c r="S89" s="73"/>
      <c r="T89" s="158">
        <f>T90+T282</f>
        <v>0.78100000000000003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75</v>
      </c>
      <c r="AU89" s="18" t="s">
        <v>161</v>
      </c>
      <c r="BK89" s="159">
        <f>BK90+BK282</f>
        <v>0</v>
      </c>
    </row>
    <row r="90" spans="1:65" s="12" customFormat="1" ht="25.95" customHeight="1">
      <c r="B90" s="160"/>
      <c r="C90" s="161"/>
      <c r="D90" s="162" t="s">
        <v>75</v>
      </c>
      <c r="E90" s="163" t="s">
        <v>187</v>
      </c>
      <c r="F90" s="163" t="s">
        <v>188</v>
      </c>
      <c r="G90" s="161"/>
      <c r="H90" s="161"/>
      <c r="I90" s="164"/>
      <c r="J90" s="165">
        <f>BK90</f>
        <v>0</v>
      </c>
      <c r="K90" s="161"/>
      <c r="L90" s="166"/>
      <c r="M90" s="167"/>
      <c r="N90" s="168"/>
      <c r="O90" s="168"/>
      <c r="P90" s="169">
        <f>P91+P156+P173+P197+P256+P261+P275</f>
        <v>0</v>
      </c>
      <c r="Q90" s="168"/>
      <c r="R90" s="169">
        <f>R91+R156+R173+R197+R256+R261+R275</f>
        <v>2.2033664800000001</v>
      </c>
      <c r="S90" s="168"/>
      <c r="T90" s="170">
        <f>T91+T156+T173+T197+T256+T261+T275</f>
        <v>0.78100000000000003</v>
      </c>
      <c r="AR90" s="171" t="s">
        <v>84</v>
      </c>
      <c r="AT90" s="172" t="s">
        <v>75</v>
      </c>
      <c r="AU90" s="172" t="s">
        <v>76</v>
      </c>
      <c r="AY90" s="171" t="s">
        <v>189</v>
      </c>
      <c r="BK90" s="173">
        <f>BK91+BK156+BK173+BK197+BK256+BK261+BK275</f>
        <v>0</v>
      </c>
    </row>
    <row r="91" spans="1:65" s="12" customFormat="1" ht="22.8" customHeight="1">
      <c r="B91" s="160"/>
      <c r="C91" s="161"/>
      <c r="D91" s="162" t="s">
        <v>75</v>
      </c>
      <c r="E91" s="174" t="s">
        <v>84</v>
      </c>
      <c r="F91" s="174" t="s">
        <v>190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SUM(P92:P155)</f>
        <v>0</v>
      </c>
      <c r="Q91" s="168"/>
      <c r="R91" s="169">
        <f>SUM(R92:R155)</f>
        <v>8.8464000000000008E-3</v>
      </c>
      <c r="S91" s="168"/>
      <c r="T91" s="170">
        <f>SUM(T92:T155)</f>
        <v>0.78100000000000003</v>
      </c>
      <c r="AR91" s="171" t="s">
        <v>84</v>
      </c>
      <c r="AT91" s="172" t="s">
        <v>75</v>
      </c>
      <c r="AU91" s="172" t="s">
        <v>84</v>
      </c>
      <c r="AY91" s="171" t="s">
        <v>189</v>
      </c>
      <c r="BK91" s="173">
        <f>SUM(BK92:BK155)</f>
        <v>0</v>
      </c>
    </row>
    <row r="92" spans="1:65" s="2" customFormat="1" ht="33" customHeight="1">
      <c r="A92" s="35"/>
      <c r="B92" s="36"/>
      <c r="C92" s="176" t="s">
        <v>84</v>
      </c>
      <c r="D92" s="176" t="s">
        <v>191</v>
      </c>
      <c r="E92" s="177" t="s">
        <v>1701</v>
      </c>
      <c r="F92" s="178" t="s">
        <v>1702</v>
      </c>
      <c r="G92" s="179" t="s">
        <v>230</v>
      </c>
      <c r="H92" s="180">
        <v>0.8</v>
      </c>
      <c r="I92" s="181"/>
      <c r="J92" s="182">
        <f>ROUND(I92*H92,2)</f>
        <v>0</v>
      </c>
      <c r="K92" s="183"/>
      <c r="L92" s="40"/>
      <c r="M92" s="184" t="s">
        <v>19</v>
      </c>
      <c r="N92" s="185" t="s">
        <v>47</v>
      </c>
      <c r="O92" s="65"/>
      <c r="P92" s="186">
        <f>O92*H92</f>
        <v>0</v>
      </c>
      <c r="Q92" s="186">
        <v>0</v>
      </c>
      <c r="R92" s="186">
        <f>Q92*H92</f>
        <v>0</v>
      </c>
      <c r="S92" s="186">
        <v>0.44</v>
      </c>
      <c r="T92" s="187">
        <f>S92*H92</f>
        <v>0.35200000000000004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8" t="s">
        <v>195</v>
      </c>
      <c r="AT92" s="188" t="s">
        <v>191</v>
      </c>
      <c r="AU92" s="188" t="s">
        <v>86</v>
      </c>
      <c r="AY92" s="18" t="s">
        <v>189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8" t="s">
        <v>84</v>
      </c>
      <c r="BK92" s="189">
        <f>ROUND(I92*H92,2)</f>
        <v>0</v>
      </c>
      <c r="BL92" s="18" t="s">
        <v>195</v>
      </c>
      <c r="BM92" s="188" t="s">
        <v>1703</v>
      </c>
    </row>
    <row r="93" spans="1:65" s="2" customFormat="1" ht="48">
      <c r="A93" s="35"/>
      <c r="B93" s="36"/>
      <c r="C93" s="37"/>
      <c r="D93" s="190" t="s">
        <v>197</v>
      </c>
      <c r="E93" s="37"/>
      <c r="F93" s="191" t="s">
        <v>1704</v>
      </c>
      <c r="G93" s="37"/>
      <c r="H93" s="37"/>
      <c r="I93" s="192"/>
      <c r="J93" s="37"/>
      <c r="K93" s="37"/>
      <c r="L93" s="40"/>
      <c r="M93" s="193"/>
      <c r="N93" s="194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197</v>
      </c>
      <c r="AU93" s="18" t="s">
        <v>86</v>
      </c>
    </row>
    <row r="94" spans="1:65" s="2" customFormat="1" ht="10.199999999999999">
      <c r="A94" s="35"/>
      <c r="B94" s="36"/>
      <c r="C94" s="37"/>
      <c r="D94" s="195" t="s">
        <v>199</v>
      </c>
      <c r="E94" s="37"/>
      <c r="F94" s="196" t="s">
        <v>1705</v>
      </c>
      <c r="G94" s="37"/>
      <c r="H94" s="37"/>
      <c r="I94" s="192"/>
      <c r="J94" s="37"/>
      <c r="K94" s="37"/>
      <c r="L94" s="40"/>
      <c r="M94" s="193"/>
      <c r="N94" s="194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199</v>
      </c>
      <c r="AU94" s="18" t="s">
        <v>86</v>
      </c>
    </row>
    <row r="95" spans="1:65" s="13" customFormat="1" ht="10.199999999999999">
      <c r="B95" s="197"/>
      <c r="C95" s="198"/>
      <c r="D95" s="190" t="s">
        <v>201</v>
      </c>
      <c r="E95" s="199" t="s">
        <v>19</v>
      </c>
      <c r="F95" s="200" t="s">
        <v>1706</v>
      </c>
      <c r="G95" s="198"/>
      <c r="H95" s="201">
        <v>0.8</v>
      </c>
      <c r="I95" s="202"/>
      <c r="J95" s="198"/>
      <c r="K95" s="198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201</v>
      </c>
      <c r="AU95" s="207" t="s">
        <v>86</v>
      </c>
      <c r="AV95" s="13" t="s">
        <v>86</v>
      </c>
      <c r="AW95" s="13" t="s">
        <v>37</v>
      </c>
      <c r="AX95" s="13" t="s">
        <v>84</v>
      </c>
      <c r="AY95" s="207" t="s">
        <v>189</v>
      </c>
    </row>
    <row r="96" spans="1:65" s="2" customFormat="1" ht="24.15" customHeight="1">
      <c r="A96" s="35"/>
      <c r="B96" s="36"/>
      <c r="C96" s="176" t="s">
        <v>86</v>
      </c>
      <c r="D96" s="176" t="s">
        <v>191</v>
      </c>
      <c r="E96" s="177" t="s">
        <v>1707</v>
      </c>
      <c r="F96" s="178" t="s">
        <v>1708</v>
      </c>
      <c r="G96" s="179" t="s">
        <v>230</v>
      </c>
      <c r="H96" s="180">
        <v>1.95</v>
      </c>
      <c r="I96" s="181"/>
      <c r="J96" s="182">
        <f>ROUND(I96*H96,2)</f>
        <v>0</v>
      </c>
      <c r="K96" s="183"/>
      <c r="L96" s="40"/>
      <c r="M96" s="184" t="s">
        <v>19</v>
      </c>
      <c r="N96" s="185" t="s">
        <v>47</v>
      </c>
      <c r="O96" s="65"/>
      <c r="P96" s="186">
        <f>O96*H96</f>
        <v>0</v>
      </c>
      <c r="Q96" s="186">
        <v>0</v>
      </c>
      <c r="R96" s="186">
        <f>Q96*H96</f>
        <v>0</v>
      </c>
      <c r="S96" s="186">
        <v>0.22</v>
      </c>
      <c r="T96" s="187">
        <f>S96*H96</f>
        <v>0.42899999999999999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8" t="s">
        <v>195</v>
      </c>
      <c r="AT96" s="188" t="s">
        <v>191</v>
      </c>
      <c r="AU96" s="188" t="s">
        <v>86</v>
      </c>
      <c r="AY96" s="18" t="s">
        <v>189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8" t="s">
        <v>84</v>
      </c>
      <c r="BK96" s="189">
        <f>ROUND(I96*H96,2)</f>
        <v>0</v>
      </c>
      <c r="BL96" s="18" t="s">
        <v>195</v>
      </c>
      <c r="BM96" s="188" t="s">
        <v>1709</v>
      </c>
    </row>
    <row r="97" spans="1:65" s="2" customFormat="1" ht="38.4">
      <c r="A97" s="35"/>
      <c r="B97" s="36"/>
      <c r="C97" s="37"/>
      <c r="D97" s="190" t="s">
        <v>197</v>
      </c>
      <c r="E97" s="37"/>
      <c r="F97" s="191" t="s">
        <v>1710</v>
      </c>
      <c r="G97" s="37"/>
      <c r="H97" s="37"/>
      <c r="I97" s="192"/>
      <c r="J97" s="37"/>
      <c r="K97" s="37"/>
      <c r="L97" s="40"/>
      <c r="M97" s="193"/>
      <c r="N97" s="19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197</v>
      </c>
      <c r="AU97" s="18" t="s">
        <v>86</v>
      </c>
    </row>
    <row r="98" spans="1:65" s="2" customFormat="1" ht="10.199999999999999">
      <c r="A98" s="35"/>
      <c r="B98" s="36"/>
      <c r="C98" s="37"/>
      <c r="D98" s="195" t="s">
        <v>199</v>
      </c>
      <c r="E98" s="37"/>
      <c r="F98" s="196" t="s">
        <v>1711</v>
      </c>
      <c r="G98" s="37"/>
      <c r="H98" s="37"/>
      <c r="I98" s="192"/>
      <c r="J98" s="37"/>
      <c r="K98" s="37"/>
      <c r="L98" s="40"/>
      <c r="M98" s="193"/>
      <c r="N98" s="194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199</v>
      </c>
      <c r="AU98" s="18" t="s">
        <v>86</v>
      </c>
    </row>
    <row r="99" spans="1:65" s="13" customFormat="1" ht="10.199999999999999">
      <c r="B99" s="197"/>
      <c r="C99" s="198"/>
      <c r="D99" s="190" t="s">
        <v>201</v>
      </c>
      <c r="E99" s="199" t="s">
        <v>19</v>
      </c>
      <c r="F99" s="200" t="s">
        <v>1712</v>
      </c>
      <c r="G99" s="198"/>
      <c r="H99" s="201">
        <v>1.95</v>
      </c>
      <c r="I99" s="202"/>
      <c r="J99" s="198"/>
      <c r="K99" s="198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201</v>
      </c>
      <c r="AU99" s="207" t="s">
        <v>86</v>
      </c>
      <c r="AV99" s="13" t="s">
        <v>86</v>
      </c>
      <c r="AW99" s="13" t="s">
        <v>37</v>
      </c>
      <c r="AX99" s="13" t="s">
        <v>84</v>
      </c>
      <c r="AY99" s="207" t="s">
        <v>189</v>
      </c>
    </row>
    <row r="100" spans="1:65" s="2" customFormat="1" ht="24.15" customHeight="1">
      <c r="A100" s="35"/>
      <c r="B100" s="36"/>
      <c r="C100" s="176" t="s">
        <v>207</v>
      </c>
      <c r="D100" s="176" t="s">
        <v>191</v>
      </c>
      <c r="E100" s="177" t="s">
        <v>208</v>
      </c>
      <c r="F100" s="178" t="s">
        <v>209</v>
      </c>
      <c r="G100" s="179" t="s">
        <v>210</v>
      </c>
      <c r="H100" s="180">
        <v>0.8</v>
      </c>
      <c r="I100" s="181"/>
      <c r="J100" s="182">
        <f>ROUND(I100*H100,2)</f>
        <v>0</v>
      </c>
      <c r="K100" s="183"/>
      <c r="L100" s="40"/>
      <c r="M100" s="184" t="s">
        <v>19</v>
      </c>
      <c r="N100" s="185" t="s">
        <v>47</v>
      </c>
      <c r="O100" s="65"/>
      <c r="P100" s="186">
        <f>O100*H100</f>
        <v>0</v>
      </c>
      <c r="Q100" s="186">
        <v>8.6800000000000002E-3</v>
      </c>
      <c r="R100" s="186">
        <f>Q100*H100</f>
        <v>6.9440000000000005E-3</v>
      </c>
      <c r="S100" s="186">
        <v>0</v>
      </c>
      <c r="T100" s="187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8" t="s">
        <v>195</v>
      </c>
      <c r="AT100" s="188" t="s">
        <v>191</v>
      </c>
      <c r="AU100" s="188" t="s">
        <v>86</v>
      </c>
      <c r="AY100" s="18" t="s">
        <v>189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8" t="s">
        <v>84</v>
      </c>
      <c r="BK100" s="189">
        <f>ROUND(I100*H100,2)</f>
        <v>0</v>
      </c>
      <c r="BL100" s="18" t="s">
        <v>195</v>
      </c>
      <c r="BM100" s="188" t="s">
        <v>1713</v>
      </c>
    </row>
    <row r="101" spans="1:65" s="2" customFormat="1" ht="57.6">
      <c r="A101" s="35"/>
      <c r="B101" s="36"/>
      <c r="C101" s="37"/>
      <c r="D101" s="190" t="s">
        <v>197</v>
      </c>
      <c r="E101" s="37"/>
      <c r="F101" s="191" t="s">
        <v>212</v>
      </c>
      <c r="G101" s="37"/>
      <c r="H101" s="37"/>
      <c r="I101" s="192"/>
      <c r="J101" s="37"/>
      <c r="K101" s="37"/>
      <c r="L101" s="40"/>
      <c r="M101" s="193"/>
      <c r="N101" s="194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197</v>
      </c>
      <c r="AU101" s="18" t="s">
        <v>86</v>
      </c>
    </row>
    <row r="102" spans="1:65" s="2" customFormat="1" ht="10.199999999999999">
      <c r="A102" s="35"/>
      <c r="B102" s="36"/>
      <c r="C102" s="37"/>
      <c r="D102" s="195" t="s">
        <v>199</v>
      </c>
      <c r="E102" s="37"/>
      <c r="F102" s="196" t="s">
        <v>1714</v>
      </c>
      <c r="G102" s="37"/>
      <c r="H102" s="37"/>
      <c r="I102" s="192"/>
      <c r="J102" s="37"/>
      <c r="K102" s="37"/>
      <c r="L102" s="40"/>
      <c r="M102" s="193"/>
      <c r="N102" s="194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199</v>
      </c>
      <c r="AU102" s="18" t="s">
        <v>86</v>
      </c>
    </row>
    <row r="103" spans="1:65" s="13" customFormat="1" ht="10.199999999999999">
      <c r="B103" s="197"/>
      <c r="C103" s="198"/>
      <c r="D103" s="190" t="s">
        <v>201</v>
      </c>
      <c r="E103" s="199" t="s">
        <v>19</v>
      </c>
      <c r="F103" s="200" t="s">
        <v>1715</v>
      </c>
      <c r="G103" s="198"/>
      <c r="H103" s="201">
        <v>0.8</v>
      </c>
      <c r="I103" s="202"/>
      <c r="J103" s="198"/>
      <c r="K103" s="198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201</v>
      </c>
      <c r="AU103" s="207" t="s">
        <v>86</v>
      </c>
      <c r="AV103" s="13" t="s">
        <v>86</v>
      </c>
      <c r="AW103" s="13" t="s">
        <v>37</v>
      </c>
      <c r="AX103" s="13" t="s">
        <v>84</v>
      </c>
      <c r="AY103" s="207" t="s">
        <v>189</v>
      </c>
    </row>
    <row r="104" spans="1:65" s="2" customFormat="1" ht="33" customHeight="1">
      <c r="A104" s="35"/>
      <c r="B104" s="36"/>
      <c r="C104" s="176" t="s">
        <v>195</v>
      </c>
      <c r="D104" s="176" t="s">
        <v>191</v>
      </c>
      <c r="E104" s="177" t="s">
        <v>1716</v>
      </c>
      <c r="F104" s="178" t="s">
        <v>1717</v>
      </c>
      <c r="G104" s="179" t="s">
        <v>238</v>
      </c>
      <c r="H104" s="180">
        <v>1.0720000000000001</v>
      </c>
      <c r="I104" s="181"/>
      <c r="J104" s="182">
        <f>ROUND(I104*H104,2)</f>
        <v>0</v>
      </c>
      <c r="K104" s="183"/>
      <c r="L104" s="40"/>
      <c r="M104" s="184" t="s">
        <v>19</v>
      </c>
      <c r="N104" s="185" t="s">
        <v>47</v>
      </c>
      <c r="O104" s="65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8" t="s">
        <v>195</v>
      </c>
      <c r="AT104" s="188" t="s">
        <v>191</v>
      </c>
      <c r="AU104" s="188" t="s">
        <v>86</v>
      </c>
      <c r="AY104" s="18" t="s">
        <v>189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8" t="s">
        <v>84</v>
      </c>
      <c r="BK104" s="189">
        <f>ROUND(I104*H104,2)</f>
        <v>0</v>
      </c>
      <c r="BL104" s="18" t="s">
        <v>195</v>
      </c>
      <c r="BM104" s="188" t="s">
        <v>1718</v>
      </c>
    </row>
    <row r="105" spans="1:65" s="2" customFormat="1" ht="28.8">
      <c r="A105" s="35"/>
      <c r="B105" s="36"/>
      <c r="C105" s="37"/>
      <c r="D105" s="190" t="s">
        <v>197</v>
      </c>
      <c r="E105" s="37"/>
      <c r="F105" s="191" t="s">
        <v>1719</v>
      </c>
      <c r="G105" s="37"/>
      <c r="H105" s="37"/>
      <c r="I105" s="192"/>
      <c r="J105" s="37"/>
      <c r="K105" s="37"/>
      <c r="L105" s="40"/>
      <c r="M105" s="193"/>
      <c r="N105" s="19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197</v>
      </c>
      <c r="AU105" s="18" t="s">
        <v>86</v>
      </c>
    </row>
    <row r="106" spans="1:65" s="2" customFormat="1" ht="10.199999999999999">
      <c r="A106" s="35"/>
      <c r="B106" s="36"/>
      <c r="C106" s="37"/>
      <c r="D106" s="195" t="s">
        <v>199</v>
      </c>
      <c r="E106" s="37"/>
      <c r="F106" s="196" t="s">
        <v>1720</v>
      </c>
      <c r="G106" s="37"/>
      <c r="H106" s="37"/>
      <c r="I106" s="192"/>
      <c r="J106" s="37"/>
      <c r="K106" s="37"/>
      <c r="L106" s="40"/>
      <c r="M106" s="193"/>
      <c r="N106" s="194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199</v>
      </c>
      <c r="AU106" s="18" t="s">
        <v>86</v>
      </c>
    </row>
    <row r="107" spans="1:65" s="13" customFormat="1" ht="10.199999999999999">
      <c r="B107" s="197"/>
      <c r="C107" s="198"/>
      <c r="D107" s="190" t="s">
        <v>201</v>
      </c>
      <c r="E107" s="199" t="s">
        <v>142</v>
      </c>
      <c r="F107" s="200" t="s">
        <v>1721</v>
      </c>
      <c r="G107" s="198"/>
      <c r="H107" s="201">
        <v>1.0720000000000001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201</v>
      </c>
      <c r="AU107" s="207" t="s">
        <v>86</v>
      </c>
      <c r="AV107" s="13" t="s">
        <v>86</v>
      </c>
      <c r="AW107" s="13" t="s">
        <v>37</v>
      </c>
      <c r="AX107" s="13" t="s">
        <v>84</v>
      </c>
      <c r="AY107" s="207" t="s">
        <v>189</v>
      </c>
    </row>
    <row r="108" spans="1:65" s="2" customFormat="1" ht="21.75" customHeight="1">
      <c r="A108" s="35"/>
      <c r="B108" s="36"/>
      <c r="C108" s="176" t="s">
        <v>220</v>
      </c>
      <c r="D108" s="176" t="s">
        <v>191</v>
      </c>
      <c r="E108" s="177" t="s">
        <v>288</v>
      </c>
      <c r="F108" s="178" t="s">
        <v>289</v>
      </c>
      <c r="G108" s="179" t="s">
        <v>230</v>
      </c>
      <c r="H108" s="180">
        <v>3.28</v>
      </c>
      <c r="I108" s="181"/>
      <c r="J108" s="182">
        <f>ROUND(I108*H108,2)</f>
        <v>0</v>
      </c>
      <c r="K108" s="183"/>
      <c r="L108" s="40"/>
      <c r="M108" s="184" t="s">
        <v>19</v>
      </c>
      <c r="N108" s="185" t="s">
        <v>47</v>
      </c>
      <c r="O108" s="65"/>
      <c r="P108" s="186">
        <f>O108*H108</f>
        <v>0</v>
      </c>
      <c r="Q108" s="186">
        <v>5.8E-4</v>
      </c>
      <c r="R108" s="186">
        <f>Q108*H108</f>
        <v>1.9023999999999998E-3</v>
      </c>
      <c r="S108" s="186">
        <v>0</v>
      </c>
      <c r="T108" s="187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8" t="s">
        <v>195</v>
      </c>
      <c r="AT108" s="188" t="s">
        <v>191</v>
      </c>
      <c r="AU108" s="188" t="s">
        <v>86</v>
      </c>
      <c r="AY108" s="18" t="s">
        <v>189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8" t="s">
        <v>84</v>
      </c>
      <c r="BK108" s="189">
        <f>ROUND(I108*H108,2)</f>
        <v>0</v>
      </c>
      <c r="BL108" s="18" t="s">
        <v>195</v>
      </c>
      <c r="BM108" s="188" t="s">
        <v>1722</v>
      </c>
    </row>
    <row r="109" spans="1:65" s="2" customFormat="1" ht="19.2">
      <c r="A109" s="35"/>
      <c r="B109" s="36"/>
      <c r="C109" s="37"/>
      <c r="D109" s="190" t="s">
        <v>197</v>
      </c>
      <c r="E109" s="37"/>
      <c r="F109" s="191" t="s">
        <v>291</v>
      </c>
      <c r="G109" s="37"/>
      <c r="H109" s="37"/>
      <c r="I109" s="192"/>
      <c r="J109" s="37"/>
      <c r="K109" s="37"/>
      <c r="L109" s="40"/>
      <c r="M109" s="193"/>
      <c r="N109" s="19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197</v>
      </c>
      <c r="AU109" s="18" t="s">
        <v>86</v>
      </c>
    </row>
    <row r="110" spans="1:65" s="2" customFormat="1" ht="10.199999999999999">
      <c r="A110" s="35"/>
      <c r="B110" s="36"/>
      <c r="C110" s="37"/>
      <c r="D110" s="195" t="s">
        <v>199</v>
      </c>
      <c r="E110" s="37"/>
      <c r="F110" s="196" t="s">
        <v>292</v>
      </c>
      <c r="G110" s="37"/>
      <c r="H110" s="37"/>
      <c r="I110" s="192"/>
      <c r="J110" s="37"/>
      <c r="K110" s="37"/>
      <c r="L110" s="40"/>
      <c r="M110" s="193"/>
      <c r="N110" s="194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199</v>
      </c>
      <c r="AU110" s="18" t="s">
        <v>86</v>
      </c>
    </row>
    <row r="111" spans="1:65" s="13" customFormat="1" ht="10.199999999999999">
      <c r="B111" s="197"/>
      <c r="C111" s="198"/>
      <c r="D111" s="190" t="s">
        <v>201</v>
      </c>
      <c r="E111" s="199" t="s">
        <v>19</v>
      </c>
      <c r="F111" s="200" t="s">
        <v>1723</v>
      </c>
      <c r="G111" s="198"/>
      <c r="H111" s="201">
        <v>3.28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201</v>
      </c>
      <c r="AU111" s="207" t="s">
        <v>86</v>
      </c>
      <c r="AV111" s="13" t="s">
        <v>86</v>
      </c>
      <c r="AW111" s="13" t="s">
        <v>37</v>
      </c>
      <c r="AX111" s="13" t="s">
        <v>84</v>
      </c>
      <c r="AY111" s="207" t="s">
        <v>189</v>
      </c>
    </row>
    <row r="112" spans="1:65" s="2" customFormat="1" ht="21.75" customHeight="1">
      <c r="A112" s="35"/>
      <c r="B112" s="36"/>
      <c r="C112" s="176" t="s">
        <v>227</v>
      </c>
      <c r="D112" s="176" t="s">
        <v>191</v>
      </c>
      <c r="E112" s="177" t="s">
        <v>295</v>
      </c>
      <c r="F112" s="178" t="s">
        <v>296</v>
      </c>
      <c r="G112" s="179" t="s">
        <v>230</v>
      </c>
      <c r="H112" s="180">
        <v>3.28</v>
      </c>
      <c r="I112" s="181"/>
      <c r="J112" s="182">
        <f>ROUND(I112*H112,2)</f>
        <v>0</v>
      </c>
      <c r="K112" s="183"/>
      <c r="L112" s="40"/>
      <c r="M112" s="184" t="s">
        <v>19</v>
      </c>
      <c r="N112" s="185" t="s">
        <v>47</v>
      </c>
      <c r="O112" s="65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8" t="s">
        <v>195</v>
      </c>
      <c r="AT112" s="188" t="s">
        <v>191</v>
      </c>
      <c r="AU112" s="188" t="s">
        <v>86</v>
      </c>
      <c r="AY112" s="18" t="s">
        <v>189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8" t="s">
        <v>84</v>
      </c>
      <c r="BK112" s="189">
        <f>ROUND(I112*H112,2)</f>
        <v>0</v>
      </c>
      <c r="BL112" s="18" t="s">
        <v>195</v>
      </c>
      <c r="BM112" s="188" t="s">
        <v>1724</v>
      </c>
    </row>
    <row r="113" spans="1:65" s="2" customFormat="1" ht="19.2">
      <c r="A113" s="35"/>
      <c r="B113" s="36"/>
      <c r="C113" s="37"/>
      <c r="D113" s="190" t="s">
        <v>197</v>
      </c>
      <c r="E113" s="37"/>
      <c r="F113" s="191" t="s">
        <v>298</v>
      </c>
      <c r="G113" s="37"/>
      <c r="H113" s="37"/>
      <c r="I113" s="192"/>
      <c r="J113" s="37"/>
      <c r="K113" s="37"/>
      <c r="L113" s="40"/>
      <c r="M113" s="193"/>
      <c r="N113" s="194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197</v>
      </c>
      <c r="AU113" s="18" t="s">
        <v>86</v>
      </c>
    </row>
    <row r="114" spans="1:65" s="2" customFormat="1" ht="10.199999999999999">
      <c r="A114" s="35"/>
      <c r="B114" s="36"/>
      <c r="C114" s="37"/>
      <c r="D114" s="195" t="s">
        <v>199</v>
      </c>
      <c r="E114" s="37"/>
      <c r="F114" s="196" t="s">
        <v>299</v>
      </c>
      <c r="G114" s="37"/>
      <c r="H114" s="37"/>
      <c r="I114" s="192"/>
      <c r="J114" s="37"/>
      <c r="K114" s="37"/>
      <c r="L114" s="40"/>
      <c r="M114" s="193"/>
      <c r="N114" s="19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199</v>
      </c>
      <c r="AU114" s="18" t="s">
        <v>86</v>
      </c>
    </row>
    <row r="115" spans="1:65" s="13" customFormat="1" ht="10.199999999999999">
      <c r="B115" s="197"/>
      <c r="C115" s="198"/>
      <c r="D115" s="190" t="s">
        <v>201</v>
      </c>
      <c r="E115" s="199" t="s">
        <v>19</v>
      </c>
      <c r="F115" s="200" t="s">
        <v>1723</v>
      </c>
      <c r="G115" s="198"/>
      <c r="H115" s="201">
        <v>3.28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201</v>
      </c>
      <c r="AU115" s="207" t="s">
        <v>86</v>
      </c>
      <c r="AV115" s="13" t="s">
        <v>86</v>
      </c>
      <c r="AW115" s="13" t="s">
        <v>37</v>
      </c>
      <c r="AX115" s="13" t="s">
        <v>84</v>
      </c>
      <c r="AY115" s="207" t="s">
        <v>189</v>
      </c>
    </row>
    <row r="116" spans="1:65" s="2" customFormat="1" ht="37.799999999999997" customHeight="1">
      <c r="A116" s="35"/>
      <c r="B116" s="36"/>
      <c r="C116" s="176" t="s">
        <v>235</v>
      </c>
      <c r="D116" s="176" t="s">
        <v>191</v>
      </c>
      <c r="E116" s="177" t="s">
        <v>1725</v>
      </c>
      <c r="F116" s="178" t="s">
        <v>1726</v>
      </c>
      <c r="G116" s="179" t="s">
        <v>238</v>
      </c>
      <c r="H116" s="180">
        <v>0.68600000000000005</v>
      </c>
      <c r="I116" s="181"/>
      <c r="J116" s="182">
        <f>ROUND(I116*H116,2)</f>
        <v>0</v>
      </c>
      <c r="K116" s="183"/>
      <c r="L116" s="40"/>
      <c r="M116" s="184" t="s">
        <v>19</v>
      </c>
      <c r="N116" s="185" t="s">
        <v>47</v>
      </c>
      <c r="O116" s="65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8" t="s">
        <v>195</v>
      </c>
      <c r="AT116" s="188" t="s">
        <v>191</v>
      </c>
      <c r="AU116" s="188" t="s">
        <v>86</v>
      </c>
      <c r="AY116" s="18" t="s">
        <v>189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8" t="s">
        <v>84</v>
      </c>
      <c r="BK116" s="189">
        <f>ROUND(I116*H116,2)</f>
        <v>0</v>
      </c>
      <c r="BL116" s="18" t="s">
        <v>195</v>
      </c>
      <c r="BM116" s="188" t="s">
        <v>1727</v>
      </c>
    </row>
    <row r="117" spans="1:65" s="2" customFormat="1" ht="38.4">
      <c r="A117" s="35"/>
      <c r="B117" s="36"/>
      <c r="C117" s="37"/>
      <c r="D117" s="190" t="s">
        <v>197</v>
      </c>
      <c r="E117" s="37"/>
      <c r="F117" s="191" t="s">
        <v>1728</v>
      </c>
      <c r="G117" s="37"/>
      <c r="H117" s="37"/>
      <c r="I117" s="192"/>
      <c r="J117" s="37"/>
      <c r="K117" s="37"/>
      <c r="L117" s="40"/>
      <c r="M117" s="193"/>
      <c r="N117" s="194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197</v>
      </c>
      <c r="AU117" s="18" t="s">
        <v>86</v>
      </c>
    </row>
    <row r="118" spans="1:65" s="2" customFormat="1" ht="10.199999999999999">
      <c r="A118" s="35"/>
      <c r="B118" s="36"/>
      <c r="C118" s="37"/>
      <c r="D118" s="195" t="s">
        <v>199</v>
      </c>
      <c r="E118" s="37"/>
      <c r="F118" s="196" t="s">
        <v>1729</v>
      </c>
      <c r="G118" s="37"/>
      <c r="H118" s="37"/>
      <c r="I118" s="192"/>
      <c r="J118" s="37"/>
      <c r="K118" s="37"/>
      <c r="L118" s="40"/>
      <c r="M118" s="193"/>
      <c r="N118" s="194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199</v>
      </c>
      <c r="AU118" s="18" t="s">
        <v>86</v>
      </c>
    </row>
    <row r="119" spans="1:65" s="13" customFormat="1" ht="10.199999999999999">
      <c r="B119" s="197"/>
      <c r="C119" s="198"/>
      <c r="D119" s="190" t="s">
        <v>201</v>
      </c>
      <c r="E119" s="199" t="s">
        <v>19</v>
      </c>
      <c r="F119" s="200" t="s">
        <v>1730</v>
      </c>
      <c r="G119" s="198"/>
      <c r="H119" s="201">
        <v>0.68600000000000005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201</v>
      </c>
      <c r="AU119" s="207" t="s">
        <v>86</v>
      </c>
      <c r="AV119" s="13" t="s">
        <v>86</v>
      </c>
      <c r="AW119" s="13" t="s">
        <v>37</v>
      </c>
      <c r="AX119" s="13" t="s">
        <v>84</v>
      </c>
      <c r="AY119" s="207" t="s">
        <v>189</v>
      </c>
    </row>
    <row r="120" spans="1:65" s="2" customFormat="1" ht="37.799999999999997" customHeight="1">
      <c r="A120" s="35"/>
      <c r="B120" s="36"/>
      <c r="C120" s="176" t="s">
        <v>226</v>
      </c>
      <c r="D120" s="176" t="s">
        <v>191</v>
      </c>
      <c r="E120" s="177" t="s">
        <v>314</v>
      </c>
      <c r="F120" s="178" t="s">
        <v>315</v>
      </c>
      <c r="G120" s="179" t="s">
        <v>238</v>
      </c>
      <c r="H120" s="180">
        <v>0.72899999999999998</v>
      </c>
      <c r="I120" s="181"/>
      <c r="J120" s="182">
        <f>ROUND(I120*H120,2)</f>
        <v>0</v>
      </c>
      <c r="K120" s="183"/>
      <c r="L120" s="40"/>
      <c r="M120" s="184" t="s">
        <v>19</v>
      </c>
      <c r="N120" s="185" t="s">
        <v>47</v>
      </c>
      <c r="O120" s="65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8" t="s">
        <v>195</v>
      </c>
      <c r="AT120" s="188" t="s">
        <v>191</v>
      </c>
      <c r="AU120" s="188" t="s">
        <v>86</v>
      </c>
      <c r="AY120" s="18" t="s">
        <v>189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8" t="s">
        <v>84</v>
      </c>
      <c r="BK120" s="189">
        <f>ROUND(I120*H120,2)</f>
        <v>0</v>
      </c>
      <c r="BL120" s="18" t="s">
        <v>195</v>
      </c>
      <c r="BM120" s="188" t="s">
        <v>1731</v>
      </c>
    </row>
    <row r="121" spans="1:65" s="2" customFormat="1" ht="38.4">
      <c r="A121" s="35"/>
      <c r="B121" s="36"/>
      <c r="C121" s="37"/>
      <c r="D121" s="190" t="s">
        <v>197</v>
      </c>
      <c r="E121" s="37"/>
      <c r="F121" s="191" t="s">
        <v>317</v>
      </c>
      <c r="G121" s="37"/>
      <c r="H121" s="37"/>
      <c r="I121" s="192"/>
      <c r="J121" s="37"/>
      <c r="K121" s="37"/>
      <c r="L121" s="40"/>
      <c r="M121" s="193"/>
      <c r="N121" s="194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197</v>
      </c>
      <c r="AU121" s="18" t="s">
        <v>86</v>
      </c>
    </row>
    <row r="122" spans="1:65" s="2" customFormat="1" ht="10.199999999999999">
      <c r="A122" s="35"/>
      <c r="B122" s="36"/>
      <c r="C122" s="37"/>
      <c r="D122" s="195" t="s">
        <v>199</v>
      </c>
      <c r="E122" s="37"/>
      <c r="F122" s="196" t="s">
        <v>318</v>
      </c>
      <c r="G122" s="37"/>
      <c r="H122" s="37"/>
      <c r="I122" s="192"/>
      <c r="J122" s="37"/>
      <c r="K122" s="37"/>
      <c r="L122" s="40"/>
      <c r="M122" s="193"/>
      <c r="N122" s="194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199</v>
      </c>
      <c r="AU122" s="18" t="s">
        <v>86</v>
      </c>
    </row>
    <row r="123" spans="1:65" s="13" customFormat="1" ht="10.199999999999999">
      <c r="B123" s="197"/>
      <c r="C123" s="198"/>
      <c r="D123" s="190" t="s">
        <v>201</v>
      </c>
      <c r="E123" s="199" t="s">
        <v>1698</v>
      </c>
      <c r="F123" s="200" t="s">
        <v>1732</v>
      </c>
      <c r="G123" s="198"/>
      <c r="H123" s="201">
        <v>0.72899999999999998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201</v>
      </c>
      <c r="AU123" s="207" t="s">
        <v>86</v>
      </c>
      <c r="AV123" s="13" t="s">
        <v>86</v>
      </c>
      <c r="AW123" s="13" t="s">
        <v>37</v>
      </c>
      <c r="AX123" s="13" t="s">
        <v>84</v>
      </c>
      <c r="AY123" s="207" t="s">
        <v>189</v>
      </c>
    </row>
    <row r="124" spans="1:65" s="2" customFormat="1" ht="37.799999999999997" customHeight="1">
      <c r="A124" s="35"/>
      <c r="B124" s="36"/>
      <c r="C124" s="176" t="s">
        <v>249</v>
      </c>
      <c r="D124" s="176" t="s">
        <v>191</v>
      </c>
      <c r="E124" s="177" t="s">
        <v>321</v>
      </c>
      <c r="F124" s="178" t="s">
        <v>322</v>
      </c>
      <c r="G124" s="179" t="s">
        <v>238</v>
      </c>
      <c r="H124" s="180">
        <v>7.29</v>
      </c>
      <c r="I124" s="181"/>
      <c r="J124" s="182">
        <f>ROUND(I124*H124,2)</f>
        <v>0</v>
      </c>
      <c r="K124" s="183"/>
      <c r="L124" s="40"/>
      <c r="M124" s="184" t="s">
        <v>19</v>
      </c>
      <c r="N124" s="185" t="s">
        <v>47</v>
      </c>
      <c r="O124" s="65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8" t="s">
        <v>195</v>
      </c>
      <c r="AT124" s="188" t="s">
        <v>191</v>
      </c>
      <c r="AU124" s="188" t="s">
        <v>86</v>
      </c>
      <c r="AY124" s="18" t="s">
        <v>189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8" t="s">
        <v>84</v>
      </c>
      <c r="BK124" s="189">
        <f>ROUND(I124*H124,2)</f>
        <v>0</v>
      </c>
      <c r="BL124" s="18" t="s">
        <v>195</v>
      </c>
      <c r="BM124" s="188" t="s">
        <v>1733</v>
      </c>
    </row>
    <row r="125" spans="1:65" s="2" customFormat="1" ht="48">
      <c r="A125" s="35"/>
      <c r="B125" s="36"/>
      <c r="C125" s="37"/>
      <c r="D125" s="190" t="s">
        <v>197</v>
      </c>
      <c r="E125" s="37"/>
      <c r="F125" s="191" t="s">
        <v>324</v>
      </c>
      <c r="G125" s="37"/>
      <c r="H125" s="37"/>
      <c r="I125" s="192"/>
      <c r="J125" s="37"/>
      <c r="K125" s="37"/>
      <c r="L125" s="40"/>
      <c r="M125" s="193"/>
      <c r="N125" s="194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197</v>
      </c>
      <c r="AU125" s="18" t="s">
        <v>86</v>
      </c>
    </row>
    <row r="126" spans="1:65" s="2" customFormat="1" ht="10.199999999999999">
      <c r="A126" s="35"/>
      <c r="B126" s="36"/>
      <c r="C126" s="37"/>
      <c r="D126" s="195" t="s">
        <v>199</v>
      </c>
      <c r="E126" s="37"/>
      <c r="F126" s="196" t="s">
        <v>325</v>
      </c>
      <c r="G126" s="37"/>
      <c r="H126" s="37"/>
      <c r="I126" s="192"/>
      <c r="J126" s="37"/>
      <c r="K126" s="37"/>
      <c r="L126" s="40"/>
      <c r="M126" s="193"/>
      <c r="N126" s="194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199</v>
      </c>
      <c r="AU126" s="18" t="s">
        <v>86</v>
      </c>
    </row>
    <row r="127" spans="1:65" s="13" customFormat="1" ht="10.199999999999999">
      <c r="B127" s="197"/>
      <c r="C127" s="198"/>
      <c r="D127" s="190" t="s">
        <v>201</v>
      </c>
      <c r="E127" s="199" t="s">
        <v>19</v>
      </c>
      <c r="F127" s="200" t="s">
        <v>1698</v>
      </c>
      <c r="G127" s="198"/>
      <c r="H127" s="201">
        <v>0.72899999999999998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201</v>
      </c>
      <c r="AU127" s="207" t="s">
        <v>86</v>
      </c>
      <c r="AV127" s="13" t="s">
        <v>86</v>
      </c>
      <c r="AW127" s="13" t="s">
        <v>37</v>
      </c>
      <c r="AX127" s="13" t="s">
        <v>84</v>
      </c>
      <c r="AY127" s="207" t="s">
        <v>189</v>
      </c>
    </row>
    <row r="128" spans="1:65" s="13" customFormat="1" ht="10.199999999999999">
      <c r="B128" s="197"/>
      <c r="C128" s="198"/>
      <c r="D128" s="190" t="s">
        <v>201</v>
      </c>
      <c r="E128" s="198"/>
      <c r="F128" s="200" t="s">
        <v>1734</v>
      </c>
      <c r="G128" s="198"/>
      <c r="H128" s="201">
        <v>7.29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201</v>
      </c>
      <c r="AU128" s="207" t="s">
        <v>86</v>
      </c>
      <c r="AV128" s="13" t="s">
        <v>86</v>
      </c>
      <c r="AW128" s="13" t="s">
        <v>4</v>
      </c>
      <c r="AX128" s="13" t="s">
        <v>84</v>
      </c>
      <c r="AY128" s="207" t="s">
        <v>189</v>
      </c>
    </row>
    <row r="129" spans="1:65" s="2" customFormat="1" ht="24.15" customHeight="1">
      <c r="A129" s="35"/>
      <c r="B129" s="36"/>
      <c r="C129" s="176" t="s">
        <v>256</v>
      </c>
      <c r="D129" s="176" t="s">
        <v>191</v>
      </c>
      <c r="E129" s="177" t="s">
        <v>1735</v>
      </c>
      <c r="F129" s="178" t="s">
        <v>1736</v>
      </c>
      <c r="G129" s="179" t="s">
        <v>238</v>
      </c>
      <c r="H129" s="180">
        <v>0.34300000000000003</v>
      </c>
      <c r="I129" s="181"/>
      <c r="J129" s="182">
        <f>ROUND(I129*H129,2)</f>
        <v>0</v>
      </c>
      <c r="K129" s="183"/>
      <c r="L129" s="40"/>
      <c r="M129" s="184" t="s">
        <v>19</v>
      </c>
      <c r="N129" s="185" t="s">
        <v>47</v>
      </c>
      <c r="O129" s="65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8" t="s">
        <v>195</v>
      </c>
      <c r="AT129" s="188" t="s">
        <v>191</v>
      </c>
      <c r="AU129" s="188" t="s">
        <v>86</v>
      </c>
      <c r="AY129" s="18" t="s">
        <v>189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8" t="s">
        <v>84</v>
      </c>
      <c r="BK129" s="189">
        <f>ROUND(I129*H129,2)</f>
        <v>0</v>
      </c>
      <c r="BL129" s="18" t="s">
        <v>195</v>
      </c>
      <c r="BM129" s="188" t="s">
        <v>1737</v>
      </c>
    </row>
    <row r="130" spans="1:65" s="2" customFormat="1" ht="28.8">
      <c r="A130" s="35"/>
      <c r="B130" s="36"/>
      <c r="C130" s="37"/>
      <c r="D130" s="190" t="s">
        <v>197</v>
      </c>
      <c r="E130" s="37"/>
      <c r="F130" s="191" t="s">
        <v>1738</v>
      </c>
      <c r="G130" s="37"/>
      <c r="H130" s="37"/>
      <c r="I130" s="192"/>
      <c r="J130" s="37"/>
      <c r="K130" s="37"/>
      <c r="L130" s="40"/>
      <c r="M130" s="193"/>
      <c r="N130" s="194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197</v>
      </c>
      <c r="AU130" s="18" t="s">
        <v>86</v>
      </c>
    </row>
    <row r="131" spans="1:65" s="2" customFormat="1" ht="10.199999999999999">
      <c r="A131" s="35"/>
      <c r="B131" s="36"/>
      <c r="C131" s="37"/>
      <c r="D131" s="195" t="s">
        <v>199</v>
      </c>
      <c r="E131" s="37"/>
      <c r="F131" s="196" t="s">
        <v>1739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199</v>
      </c>
      <c r="AU131" s="18" t="s">
        <v>86</v>
      </c>
    </row>
    <row r="132" spans="1:65" s="13" customFormat="1" ht="10.199999999999999">
      <c r="B132" s="197"/>
      <c r="C132" s="198"/>
      <c r="D132" s="190" t="s">
        <v>201</v>
      </c>
      <c r="E132" s="199" t="s">
        <v>19</v>
      </c>
      <c r="F132" s="200" t="s">
        <v>1740</v>
      </c>
      <c r="G132" s="198"/>
      <c r="H132" s="201">
        <v>0.34300000000000003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201</v>
      </c>
      <c r="AU132" s="207" t="s">
        <v>86</v>
      </c>
      <c r="AV132" s="13" t="s">
        <v>86</v>
      </c>
      <c r="AW132" s="13" t="s">
        <v>37</v>
      </c>
      <c r="AX132" s="13" t="s">
        <v>84</v>
      </c>
      <c r="AY132" s="207" t="s">
        <v>189</v>
      </c>
    </row>
    <row r="133" spans="1:65" s="2" customFormat="1" ht="33" customHeight="1">
      <c r="A133" s="35"/>
      <c r="B133" s="36"/>
      <c r="C133" s="176" t="s">
        <v>263</v>
      </c>
      <c r="D133" s="176" t="s">
        <v>191</v>
      </c>
      <c r="E133" s="177" t="s">
        <v>334</v>
      </c>
      <c r="F133" s="178" t="s">
        <v>335</v>
      </c>
      <c r="G133" s="179" t="s">
        <v>336</v>
      </c>
      <c r="H133" s="180">
        <v>1.385</v>
      </c>
      <c r="I133" s="181"/>
      <c r="J133" s="182">
        <f>ROUND(I133*H133,2)</f>
        <v>0</v>
      </c>
      <c r="K133" s="183"/>
      <c r="L133" s="40"/>
      <c r="M133" s="184" t="s">
        <v>19</v>
      </c>
      <c r="N133" s="185" t="s">
        <v>47</v>
      </c>
      <c r="O133" s="65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8" t="s">
        <v>195</v>
      </c>
      <c r="AT133" s="188" t="s">
        <v>191</v>
      </c>
      <c r="AU133" s="188" t="s">
        <v>86</v>
      </c>
      <c r="AY133" s="18" t="s">
        <v>189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8" t="s">
        <v>84</v>
      </c>
      <c r="BK133" s="189">
        <f>ROUND(I133*H133,2)</f>
        <v>0</v>
      </c>
      <c r="BL133" s="18" t="s">
        <v>195</v>
      </c>
      <c r="BM133" s="188" t="s">
        <v>1741</v>
      </c>
    </row>
    <row r="134" spans="1:65" s="2" customFormat="1" ht="28.8">
      <c r="A134" s="35"/>
      <c r="B134" s="36"/>
      <c r="C134" s="37"/>
      <c r="D134" s="190" t="s">
        <v>197</v>
      </c>
      <c r="E134" s="37"/>
      <c r="F134" s="191" t="s">
        <v>338</v>
      </c>
      <c r="G134" s="37"/>
      <c r="H134" s="37"/>
      <c r="I134" s="192"/>
      <c r="J134" s="37"/>
      <c r="K134" s="37"/>
      <c r="L134" s="40"/>
      <c r="M134" s="193"/>
      <c r="N134" s="194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197</v>
      </c>
      <c r="AU134" s="18" t="s">
        <v>86</v>
      </c>
    </row>
    <row r="135" spans="1:65" s="2" customFormat="1" ht="10.199999999999999">
      <c r="A135" s="35"/>
      <c r="B135" s="36"/>
      <c r="C135" s="37"/>
      <c r="D135" s="195" t="s">
        <v>199</v>
      </c>
      <c r="E135" s="37"/>
      <c r="F135" s="196" t="s">
        <v>339</v>
      </c>
      <c r="G135" s="37"/>
      <c r="H135" s="37"/>
      <c r="I135" s="192"/>
      <c r="J135" s="37"/>
      <c r="K135" s="37"/>
      <c r="L135" s="40"/>
      <c r="M135" s="193"/>
      <c r="N135" s="194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199</v>
      </c>
      <c r="AU135" s="18" t="s">
        <v>86</v>
      </c>
    </row>
    <row r="136" spans="1:65" s="13" customFormat="1" ht="10.199999999999999">
      <c r="B136" s="197"/>
      <c r="C136" s="198"/>
      <c r="D136" s="190" t="s">
        <v>201</v>
      </c>
      <c r="E136" s="199" t="s">
        <v>19</v>
      </c>
      <c r="F136" s="200" t="s">
        <v>1698</v>
      </c>
      <c r="G136" s="198"/>
      <c r="H136" s="201">
        <v>0.72899999999999998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201</v>
      </c>
      <c r="AU136" s="207" t="s">
        <v>86</v>
      </c>
      <c r="AV136" s="13" t="s">
        <v>86</v>
      </c>
      <c r="AW136" s="13" t="s">
        <v>37</v>
      </c>
      <c r="AX136" s="13" t="s">
        <v>84</v>
      </c>
      <c r="AY136" s="207" t="s">
        <v>189</v>
      </c>
    </row>
    <row r="137" spans="1:65" s="13" customFormat="1" ht="10.199999999999999">
      <c r="B137" s="197"/>
      <c r="C137" s="198"/>
      <c r="D137" s="190" t="s">
        <v>201</v>
      </c>
      <c r="E137" s="198"/>
      <c r="F137" s="200" t="s">
        <v>1742</v>
      </c>
      <c r="G137" s="198"/>
      <c r="H137" s="201">
        <v>1.385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201</v>
      </c>
      <c r="AU137" s="207" t="s">
        <v>86</v>
      </c>
      <c r="AV137" s="13" t="s">
        <v>86</v>
      </c>
      <c r="AW137" s="13" t="s">
        <v>4</v>
      </c>
      <c r="AX137" s="13" t="s">
        <v>84</v>
      </c>
      <c r="AY137" s="207" t="s">
        <v>189</v>
      </c>
    </row>
    <row r="138" spans="1:65" s="2" customFormat="1" ht="24.15" customHeight="1">
      <c r="A138" s="35"/>
      <c r="B138" s="36"/>
      <c r="C138" s="176" t="s">
        <v>8</v>
      </c>
      <c r="D138" s="176" t="s">
        <v>191</v>
      </c>
      <c r="E138" s="177" t="s">
        <v>342</v>
      </c>
      <c r="F138" s="178" t="s">
        <v>343</v>
      </c>
      <c r="G138" s="179" t="s">
        <v>238</v>
      </c>
      <c r="H138" s="180">
        <v>0.68600000000000005</v>
      </c>
      <c r="I138" s="181"/>
      <c r="J138" s="182">
        <f>ROUND(I138*H138,2)</f>
        <v>0</v>
      </c>
      <c r="K138" s="183"/>
      <c r="L138" s="40"/>
      <c r="M138" s="184" t="s">
        <v>19</v>
      </c>
      <c r="N138" s="185" t="s">
        <v>47</v>
      </c>
      <c r="O138" s="65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8" t="s">
        <v>195</v>
      </c>
      <c r="AT138" s="188" t="s">
        <v>191</v>
      </c>
      <c r="AU138" s="188" t="s">
        <v>86</v>
      </c>
      <c r="AY138" s="18" t="s">
        <v>189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8" t="s">
        <v>84</v>
      </c>
      <c r="BK138" s="189">
        <f>ROUND(I138*H138,2)</f>
        <v>0</v>
      </c>
      <c r="BL138" s="18" t="s">
        <v>195</v>
      </c>
      <c r="BM138" s="188" t="s">
        <v>1743</v>
      </c>
    </row>
    <row r="139" spans="1:65" s="2" customFormat="1" ht="28.8">
      <c r="A139" s="35"/>
      <c r="B139" s="36"/>
      <c r="C139" s="37"/>
      <c r="D139" s="190" t="s">
        <v>197</v>
      </c>
      <c r="E139" s="37"/>
      <c r="F139" s="191" t="s">
        <v>345</v>
      </c>
      <c r="G139" s="37"/>
      <c r="H139" s="37"/>
      <c r="I139" s="192"/>
      <c r="J139" s="37"/>
      <c r="K139" s="37"/>
      <c r="L139" s="40"/>
      <c r="M139" s="193"/>
      <c r="N139" s="194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197</v>
      </c>
      <c r="AU139" s="18" t="s">
        <v>86</v>
      </c>
    </row>
    <row r="140" spans="1:65" s="2" customFormat="1" ht="10.199999999999999">
      <c r="A140" s="35"/>
      <c r="B140" s="36"/>
      <c r="C140" s="37"/>
      <c r="D140" s="195" t="s">
        <v>199</v>
      </c>
      <c r="E140" s="37"/>
      <c r="F140" s="196" t="s">
        <v>346</v>
      </c>
      <c r="G140" s="37"/>
      <c r="H140" s="37"/>
      <c r="I140" s="192"/>
      <c r="J140" s="37"/>
      <c r="K140" s="37"/>
      <c r="L140" s="40"/>
      <c r="M140" s="193"/>
      <c r="N140" s="194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199</v>
      </c>
      <c r="AU140" s="18" t="s">
        <v>86</v>
      </c>
    </row>
    <row r="141" spans="1:65" s="13" customFormat="1" ht="10.199999999999999">
      <c r="B141" s="197"/>
      <c r="C141" s="198"/>
      <c r="D141" s="190" t="s">
        <v>201</v>
      </c>
      <c r="E141" s="199" t="s">
        <v>19</v>
      </c>
      <c r="F141" s="200" t="s">
        <v>142</v>
      </c>
      <c r="G141" s="198"/>
      <c r="H141" s="201">
        <v>1.0720000000000001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201</v>
      </c>
      <c r="AU141" s="207" t="s">
        <v>86</v>
      </c>
      <c r="AV141" s="13" t="s">
        <v>86</v>
      </c>
      <c r="AW141" s="13" t="s">
        <v>37</v>
      </c>
      <c r="AX141" s="13" t="s">
        <v>76</v>
      </c>
      <c r="AY141" s="207" t="s">
        <v>189</v>
      </c>
    </row>
    <row r="142" spans="1:65" s="13" customFormat="1" ht="10.199999999999999">
      <c r="B142" s="197"/>
      <c r="C142" s="198"/>
      <c r="D142" s="190" t="s">
        <v>201</v>
      </c>
      <c r="E142" s="199" t="s">
        <v>19</v>
      </c>
      <c r="F142" s="200" t="s">
        <v>1744</v>
      </c>
      <c r="G142" s="198"/>
      <c r="H142" s="201">
        <v>-0.38600000000000001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201</v>
      </c>
      <c r="AU142" s="207" t="s">
        <v>86</v>
      </c>
      <c r="AV142" s="13" t="s">
        <v>86</v>
      </c>
      <c r="AW142" s="13" t="s">
        <v>37</v>
      </c>
      <c r="AX142" s="13" t="s">
        <v>76</v>
      </c>
      <c r="AY142" s="207" t="s">
        <v>189</v>
      </c>
    </row>
    <row r="143" spans="1:65" s="14" customFormat="1" ht="10.199999999999999">
      <c r="B143" s="219"/>
      <c r="C143" s="220"/>
      <c r="D143" s="190" t="s">
        <v>201</v>
      </c>
      <c r="E143" s="221" t="s">
        <v>156</v>
      </c>
      <c r="F143" s="222" t="s">
        <v>349</v>
      </c>
      <c r="G143" s="220"/>
      <c r="H143" s="223">
        <v>0.68600000000000005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201</v>
      </c>
      <c r="AU143" s="229" t="s">
        <v>86</v>
      </c>
      <c r="AV143" s="14" t="s">
        <v>195</v>
      </c>
      <c r="AW143" s="14" t="s">
        <v>37</v>
      </c>
      <c r="AX143" s="14" t="s">
        <v>84</v>
      </c>
      <c r="AY143" s="229" t="s">
        <v>189</v>
      </c>
    </row>
    <row r="144" spans="1:65" s="2" customFormat="1" ht="16.5" customHeight="1">
      <c r="A144" s="35"/>
      <c r="B144" s="36"/>
      <c r="C144" s="208" t="s">
        <v>273</v>
      </c>
      <c r="D144" s="208" t="s">
        <v>269</v>
      </c>
      <c r="E144" s="209" t="s">
        <v>351</v>
      </c>
      <c r="F144" s="210" t="s">
        <v>352</v>
      </c>
      <c r="G144" s="211" t="s">
        <v>336</v>
      </c>
      <c r="H144" s="212">
        <v>0.68600000000000005</v>
      </c>
      <c r="I144" s="213"/>
      <c r="J144" s="214">
        <f>ROUND(I144*H144,2)</f>
        <v>0</v>
      </c>
      <c r="K144" s="215"/>
      <c r="L144" s="216"/>
      <c r="M144" s="217" t="s">
        <v>19</v>
      </c>
      <c r="N144" s="218" t="s">
        <v>47</v>
      </c>
      <c r="O144" s="65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8" t="s">
        <v>226</v>
      </c>
      <c r="AT144" s="188" t="s">
        <v>269</v>
      </c>
      <c r="AU144" s="188" t="s">
        <v>86</v>
      </c>
      <c r="AY144" s="18" t="s">
        <v>189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8" t="s">
        <v>84</v>
      </c>
      <c r="BK144" s="189">
        <f>ROUND(I144*H144,2)</f>
        <v>0</v>
      </c>
      <c r="BL144" s="18" t="s">
        <v>195</v>
      </c>
      <c r="BM144" s="188" t="s">
        <v>1745</v>
      </c>
    </row>
    <row r="145" spans="1:65" s="2" customFormat="1" ht="10.199999999999999">
      <c r="A145" s="35"/>
      <c r="B145" s="36"/>
      <c r="C145" s="37"/>
      <c r="D145" s="190" t="s">
        <v>197</v>
      </c>
      <c r="E145" s="37"/>
      <c r="F145" s="191" t="s">
        <v>352</v>
      </c>
      <c r="G145" s="37"/>
      <c r="H145" s="37"/>
      <c r="I145" s="192"/>
      <c r="J145" s="37"/>
      <c r="K145" s="37"/>
      <c r="L145" s="40"/>
      <c r="M145" s="193"/>
      <c r="N145" s="194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197</v>
      </c>
      <c r="AU145" s="18" t="s">
        <v>86</v>
      </c>
    </row>
    <row r="146" spans="1:65" s="13" customFormat="1" ht="10.199999999999999">
      <c r="B146" s="197"/>
      <c r="C146" s="198"/>
      <c r="D146" s="190" t="s">
        <v>201</v>
      </c>
      <c r="E146" s="199" t="s">
        <v>1337</v>
      </c>
      <c r="F146" s="200" t="s">
        <v>1746</v>
      </c>
      <c r="G146" s="198"/>
      <c r="H146" s="201">
        <v>0.34300000000000003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201</v>
      </c>
      <c r="AU146" s="207" t="s">
        <v>86</v>
      </c>
      <c r="AV146" s="13" t="s">
        <v>86</v>
      </c>
      <c r="AW146" s="13" t="s">
        <v>37</v>
      </c>
      <c r="AX146" s="13" t="s">
        <v>84</v>
      </c>
      <c r="AY146" s="207" t="s">
        <v>189</v>
      </c>
    </row>
    <row r="147" spans="1:65" s="13" customFormat="1" ht="10.199999999999999">
      <c r="B147" s="197"/>
      <c r="C147" s="198"/>
      <c r="D147" s="190" t="s">
        <v>201</v>
      </c>
      <c r="E147" s="198"/>
      <c r="F147" s="200" t="s">
        <v>1747</v>
      </c>
      <c r="G147" s="198"/>
      <c r="H147" s="201">
        <v>0.68600000000000005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201</v>
      </c>
      <c r="AU147" s="207" t="s">
        <v>86</v>
      </c>
      <c r="AV147" s="13" t="s">
        <v>86</v>
      </c>
      <c r="AW147" s="13" t="s">
        <v>4</v>
      </c>
      <c r="AX147" s="13" t="s">
        <v>84</v>
      </c>
      <c r="AY147" s="207" t="s">
        <v>189</v>
      </c>
    </row>
    <row r="148" spans="1:65" s="2" customFormat="1" ht="24.15" customHeight="1">
      <c r="A148" s="35"/>
      <c r="B148" s="36"/>
      <c r="C148" s="176" t="s">
        <v>280</v>
      </c>
      <c r="D148" s="176" t="s">
        <v>191</v>
      </c>
      <c r="E148" s="177" t="s">
        <v>362</v>
      </c>
      <c r="F148" s="178" t="s">
        <v>363</v>
      </c>
      <c r="G148" s="179" t="s">
        <v>238</v>
      </c>
      <c r="H148" s="180">
        <v>0.30599999999999999</v>
      </c>
      <c r="I148" s="181"/>
      <c r="J148" s="182">
        <f>ROUND(I148*H148,2)</f>
        <v>0</v>
      </c>
      <c r="K148" s="183"/>
      <c r="L148" s="40"/>
      <c r="M148" s="184" t="s">
        <v>19</v>
      </c>
      <c r="N148" s="185" t="s">
        <v>47</v>
      </c>
      <c r="O148" s="65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8" t="s">
        <v>195</v>
      </c>
      <c r="AT148" s="188" t="s">
        <v>191</v>
      </c>
      <c r="AU148" s="188" t="s">
        <v>86</v>
      </c>
      <c r="AY148" s="18" t="s">
        <v>189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8" t="s">
        <v>84</v>
      </c>
      <c r="BK148" s="189">
        <f>ROUND(I148*H148,2)</f>
        <v>0</v>
      </c>
      <c r="BL148" s="18" t="s">
        <v>195</v>
      </c>
      <c r="BM148" s="188" t="s">
        <v>1748</v>
      </c>
    </row>
    <row r="149" spans="1:65" s="2" customFormat="1" ht="48">
      <c r="A149" s="35"/>
      <c r="B149" s="36"/>
      <c r="C149" s="37"/>
      <c r="D149" s="190" t="s">
        <v>197</v>
      </c>
      <c r="E149" s="37"/>
      <c r="F149" s="191" t="s">
        <v>365</v>
      </c>
      <c r="G149" s="37"/>
      <c r="H149" s="37"/>
      <c r="I149" s="192"/>
      <c r="J149" s="37"/>
      <c r="K149" s="37"/>
      <c r="L149" s="40"/>
      <c r="M149" s="193"/>
      <c r="N149" s="194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197</v>
      </c>
      <c r="AU149" s="18" t="s">
        <v>86</v>
      </c>
    </row>
    <row r="150" spans="1:65" s="2" customFormat="1" ht="10.199999999999999">
      <c r="A150" s="35"/>
      <c r="B150" s="36"/>
      <c r="C150" s="37"/>
      <c r="D150" s="195" t="s">
        <v>199</v>
      </c>
      <c r="E150" s="37"/>
      <c r="F150" s="196" t="s">
        <v>366</v>
      </c>
      <c r="G150" s="37"/>
      <c r="H150" s="37"/>
      <c r="I150" s="192"/>
      <c r="J150" s="37"/>
      <c r="K150" s="37"/>
      <c r="L150" s="40"/>
      <c r="M150" s="193"/>
      <c r="N150" s="194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199</v>
      </c>
      <c r="AU150" s="18" t="s">
        <v>86</v>
      </c>
    </row>
    <row r="151" spans="1:65" s="13" customFormat="1" ht="10.199999999999999">
      <c r="B151" s="197"/>
      <c r="C151" s="198"/>
      <c r="D151" s="190" t="s">
        <v>201</v>
      </c>
      <c r="E151" s="199" t="s">
        <v>131</v>
      </c>
      <c r="F151" s="200" t="s">
        <v>1749</v>
      </c>
      <c r="G151" s="198"/>
      <c r="H151" s="201">
        <v>0.30599999999999999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201</v>
      </c>
      <c r="AU151" s="207" t="s">
        <v>86</v>
      </c>
      <c r="AV151" s="13" t="s">
        <v>86</v>
      </c>
      <c r="AW151" s="13" t="s">
        <v>37</v>
      </c>
      <c r="AX151" s="13" t="s">
        <v>84</v>
      </c>
      <c r="AY151" s="207" t="s">
        <v>189</v>
      </c>
    </row>
    <row r="152" spans="1:65" s="2" customFormat="1" ht="16.5" customHeight="1">
      <c r="A152" s="35"/>
      <c r="B152" s="36"/>
      <c r="C152" s="208" t="s">
        <v>287</v>
      </c>
      <c r="D152" s="208" t="s">
        <v>269</v>
      </c>
      <c r="E152" s="209" t="s">
        <v>369</v>
      </c>
      <c r="F152" s="210" t="s">
        <v>370</v>
      </c>
      <c r="G152" s="211" t="s">
        <v>336</v>
      </c>
      <c r="H152" s="212">
        <v>0.61199999999999999</v>
      </c>
      <c r="I152" s="213"/>
      <c r="J152" s="214">
        <f>ROUND(I152*H152,2)</f>
        <v>0</v>
      </c>
      <c r="K152" s="215"/>
      <c r="L152" s="216"/>
      <c r="M152" s="217" t="s">
        <v>19</v>
      </c>
      <c r="N152" s="218" t="s">
        <v>47</v>
      </c>
      <c r="O152" s="65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8" t="s">
        <v>226</v>
      </c>
      <c r="AT152" s="188" t="s">
        <v>269</v>
      </c>
      <c r="AU152" s="188" t="s">
        <v>86</v>
      </c>
      <c r="AY152" s="18" t="s">
        <v>189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8" t="s">
        <v>84</v>
      </c>
      <c r="BK152" s="189">
        <f>ROUND(I152*H152,2)</f>
        <v>0</v>
      </c>
      <c r="BL152" s="18" t="s">
        <v>195</v>
      </c>
      <c r="BM152" s="188" t="s">
        <v>1750</v>
      </c>
    </row>
    <row r="153" spans="1:65" s="2" customFormat="1" ht="10.199999999999999">
      <c r="A153" s="35"/>
      <c r="B153" s="36"/>
      <c r="C153" s="37"/>
      <c r="D153" s="190" t="s">
        <v>197</v>
      </c>
      <c r="E153" s="37"/>
      <c r="F153" s="191" t="s">
        <v>370</v>
      </c>
      <c r="G153" s="37"/>
      <c r="H153" s="37"/>
      <c r="I153" s="192"/>
      <c r="J153" s="37"/>
      <c r="K153" s="37"/>
      <c r="L153" s="40"/>
      <c r="M153" s="193"/>
      <c r="N153" s="194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197</v>
      </c>
      <c r="AU153" s="18" t="s">
        <v>86</v>
      </c>
    </row>
    <row r="154" spans="1:65" s="13" customFormat="1" ht="10.199999999999999">
      <c r="B154" s="197"/>
      <c r="C154" s="198"/>
      <c r="D154" s="190" t="s">
        <v>201</v>
      </c>
      <c r="E154" s="199" t="s">
        <v>19</v>
      </c>
      <c r="F154" s="200" t="s">
        <v>131</v>
      </c>
      <c r="G154" s="198"/>
      <c r="H154" s="201">
        <v>0.30599999999999999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201</v>
      </c>
      <c r="AU154" s="207" t="s">
        <v>86</v>
      </c>
      <c r="AV154" s="13" t="s">
        <v>86</v>
      </c>
      <c r="AW154" s="13" t="s">
        <v>37</v>
      </c>
      <c r="AX154" s="13" t="s">
        <v>84</v>
      </c>
      <c r="AY154" s="207" t="s">
        <v>189</v>
      </c>
    </row>
    <row r="155" spans="1:65" s="13" customFormat="1" ht="10.199999999999999">
      <c r="B155" s="197"/>
      <c r="C155" s="198"/>
      <c r="D155" s="190" t="s">
        <v>201</v>
      </c>
      <c r="E155" s="198"/>
      <c r="F155" s="200" t="s">
        <v>1751</v>
      </c>
      <c r="G155" s="198"/>
      <c r="H155" s="201">
        <v>0.61199999999999999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201</v>
      </c>
      <c r="AU155" s="207" t="s">
        <v>86</v>
      </c>
      <c r="AV155" s="13" t="s">
        <v>86</v>
      </c>
      <c r="AW155" s="13" t="s">
        <v>4</v>
      </c>
      <c r="AX155" s="13" t="s">
        <v>84</v>
      </c>
      <c r="AY155" s="207" t="s">
        <v>189</v>
      </c>
    </row>
    <row r="156" spans="1:65" s="12" customFormat="1" ht="22.8" customHeight="1">
      <c r="B156" s="160"/>
      <c r="C156" s="161"/>
      <c r="D156" s="162" t="s">
        <v>75</v>
      </c>
      <c r="E156" s="174" t="s">
        <v>195</v>
      </c>
      <c r="F156" s="174" t="s">
        <v>392</v>
      </c>
      <c r="G156" s="161"/>
      <c r="H156" s="161"/>
      <c r="I156" s="164"/>
      <c r="J156" s="175">
        <f>BK156</f>
        <v>0</v>
      </c>
      <c r="K156" s="161"/>
      <c r="L156" s="166"/>
      <c r="M156" s="167"/>
      <c r="N156" s="168"/>
      <c r="O156" s="168"/>
      <c r="P156" s="169">
        <f>SUM(P157:P172)</f>
        <v>0</v>
      </c>
      <c r="Q156" s="168"/>
      <c r="R156" s="169">
        <f>SUM(R157:R172)</f>
        <v>9.8335480000000003E-2</v>
      </c>
      <c r="S156" s="168"/>
      <c r="T156" s="170">
        <f>SUM(T157:T172)</f>
        <v>0</v>
      </c>
      <c r="AR156" s="171" t="s">
        <v>84</v>
      </c>
      <c r="AT156" s="172" t="s">
        <v>75</v>
      </c>
      <c r="AU156" s="172" t="s">
        <v>84</v>
      </c>
      <c r="AY156" s="171" t="s">
        <v>189</v>
      </c>
      <c r="BK156" s="173">
        <f>SUM(BK157:BK172)</f>
        <v>0</v>
      </c>
    </row>
    <row r="157" spans="1:65" s="2" customFormat="1" ht="33" customHeight="1">
      <c r="A157" s="35"/>
      <c r="B157" s="36"/>
      <c r="C157" s="176" t="s">
        <v>294</v>
      </c>
      <c r="D157" s="176" t="s">
        <v>191</v>
      </c>
      <c r="E157" s="177" t="s">
        <v>394</v>
      </c>
      <c r="F157" s="178" t="s">
        <v>395</v>
      </c>
      <c r="G157" s="179" t="s">
        <v>230</v>
      </c>
      <c r="H157" s="180">
        <v>0.36</v>
      </c>
      <c r="I157" s="181"/>
      <c r="J157" s="182">
        <f>ROUND(I157*H157,2)</f>
        <v>0</v>
      </c>
      <c r="K157" s="183"/>
      <c r="L157" s="40"/>
      <c r="M157" s="184" t="s">
        <v>19</v>
      </c>
      <c r="N157" s="185" t="s">
        <v>47</v>
      </c>
      <c r="O157" s="65"/>
      <c r="P157" s="186">
        <f>O157*H157</f>
        <v>0</v>
      </c>
      <c r="Q157" s="186">
        <v>0.18051</v>
      </c>
      <c r="R157" s="186">
        <f>Q157*H157</f>
        <v>6.4983600000000002E-2</v>
      </c>
      <c r="S157" s="186">
        <v>0</v>
      </c>
      <c r="T157" s="18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8" t="s">
        <v>195</v>
      </c>
      <c r="AT157" s="188" t="s">
        <v>191</v>
      </c>
      <c r="AU157" s="188" t="s">
        <v>86</v>
      </c>
      <c r="AY157" s="18" t="s">
        <v>189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8" t="s">
        <v>84</v>
      </c>
      <c r="BK157" s="189">
        <f>ROUND(I157*H157,2)</f>
        <v>0</v>
      </c>
      <c r="BL157" s="18" t="s">
        <v>195</v>
      </c>
      <c r="BM157" s="188" t="s">
        <v>1752</v>
      </c>
    </row>
    <row r="158" spans="1:65" s="2" customFormat="1" ht="28.8">
      <c r="A158" s="35"/>
      <c r="B158" s="36"/>
      <c r="C158" s="37"/>
      <c r="D158" s="190" t="s">
        <v>197</v>
      </c>
      <c r="E158" s="37"/>
      <c r="F158" s="191" t="s">
        <v>397</v>
      </c>
      <c r="G158" s="37"/>
      <c r="H158" s="37"/>
      <c r="I158" s="192"/>
      <c r="J158" s="37"/>
      <c r="K158" s="37"/>
      <c r="L158" s="40"/>
      <c r="M158" s="193"/>
      <c r="N158" s="194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197</v>
      </c>
      <c r="AU158" s="18" t="s">
        <v>86</v>
      </c>
    </row>
    <row r="159" spans="1:65" s="2" customFormat="1" ht="10.199999999999999">
      <c r="A159" s="35"/>
      <c r="B159" s="36"/>
      <c r="C159" s="37"/>
      <c r="D159" s="195" t="s">
        <v>199</v>
      </c>
      <c r="E159" s="37"/>
      <c r="F159" s="196" t="s">
        <v>398</v>
      </c>
      <c r="G159" s="37"/>
      <c r="H159" s="37"/>
      <c r="I159" s="192"/>
      <c r="J159" s="37"/>
      <c r="K159" s="37"/>
      <c r="L159" s="40"/>
      <c r="M159" s="193"/>
      <c r="N159" s="194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199</v>
      </c>
      <c r="AU159" s="18" t="s">
        <v>86</v>
      </c>
    </row>
    <row r="160" spans="1:65" s="13" customFormat="1" ht="10.199999999999999">
      <c r="B160" s="197"/>
      <c r="C160" s="198"/>
      <c r="D160" s="190" t="s">
        <v>201</v>
      </c>
      <c r="E160" s="199" t="s">
        <v>19</v>
      </c>
      <c r="F160" s="200" t="s">
        <v>1753</v>
      </c>
      <c r="G160" s="198"/>
      <c r="H160" s="201">
        <v>0.36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201</v>
      </c>
      <c r="AU160" s="207" t="s">
        <v>86</v>
      </c>
      <c r="AV160" s="13" t="s">
        <v>86</v>
      </c>
      <c r="AW160" s="13" t="s">
        <v>37</v>
      </c>
      <c r="AX160" s="13" t="s">
        <v>84</v>
      </c>
      <c r="AY160" s="207" t="s">
        <v>189</v>
      </c>
    </row>
    <row r="161" spans="1:65" s="2" customFormat="1" ht="24.15" customHeight="1">
      <c r="A161" s="35"/>
      <c r="B161" s="36"/>
      <c r="C161" s="176" t="s">
        <v>300</v>
      </c>
      <c r="D161" s="176" t="s">
        <v>191</v>
      </c>
      <c r="E161" s="177" t="s">
        <v>401</v>
      </c>
      <c r="F161" s="178" t="s">
        <v>402</v>
      </c>
      <c r="G161" s="179" t="s">
        <v>238</v>
      </c>
      <c r="H161" s="180">
        <v>0.08</v>
      </c>
      <c r="I161" s="181"/>
      <c r="J161" s="182">
        <f>ROUND(I161*H161,2)</f>
        <v>0</v>
      </c>
      <c r="K161" s="183"/>
      <c r="L161" s="40"/>
      <c r="M161" s="184" t="s">
        <v>19</v>
      </c>
      <c r="N161" s="185" t="s">
        <v>47</v>
      </c>
      <c r="O161" s="65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8" t="s">
        <v>195</v>
      </c>
      <c r="AT161" s="188" t="s">
        <v>191</v>
      </c>
      <c r="AU161" s="188" t="s">
        <v>86</v>
      </c>
      <c r="AY161" s="18" t="s">
        <v>189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8" t="s">
        <v>84</v>
      </c>
      <c r="BK161" s="189">
        <f>ROUND(I161*H161,2)</f>
        <v>0</v>
      </c>
      <c r="BL161" s="18" t="s">
        <v>195</v>
      </c>
      <c r="BM161" s="188" t="s">
        <v>1754</v>
      </c>
    </row>
    <row r="162" spans="1:65" s="2" customFormat="1" ht="19.2">
      <c r="A162" s="35"/>
      <c r="B162" s="36"/>
      <c r="C162" s="37"/>
      <c r="D162" s="190" t="s">
        <v>197</v>
      </c>
      <c r="E162" s="37"/>
      <c r="F162" s="191" t="s">
        <v>404</v>
      </c>
      <c r="G162" s="37"/>
      <c r="H162" s="37"/>
      <c r="I162" s="192"/>
      <c r="J162" s="37"/>
      <c r="K162" s="37"/>
      <c r="L162" s="40"/>
      <c r="M162" s="193"/>
      <c r="N162" s="194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197</v>
      </c>
      <c r="AU162" s="18" t="s">
        <v>86</v>
      </c>
    </row>
    <row r="163" spans="1:65" s="2" customFormat="1" ht="10.199999999999999">
      <c r="A163" s="35"/>
      <c r="B163" s="36"/>
      <c r="C163" s="37"/>
      <c r="D163" s="195" t="s">
        <v>199</v>
      </c>
      <c r="E163" s="37"/>
      <c r="F163" s="196" t="s">
        <v>405</v>
      </c>
      <c r="G163" s="37"/>
      <c r="H163" s="37"/>
      <c r="I163" s="192"/>
      <c r="J163" s="37"/>
      <c r="K163" s="37"/>
      <c r="L163" s="40"/>
      <c r="M163" s="193"/>
      <c r="N163" s="194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199</v>
      </c>
      <c r="AU163" s="18" t="s">
        <v>86</v>
      </c>
    </row>
    <row r="164" spans="1:65" s="13" customFormat="1" ht="10.199999999999999">
      <c r="B164" s="197"/>
      <c r="C164" s="198"/>
      <c r="D164" s="190" t="s">
        <v>201</v>
      </c>
      <c r="E164" s="199" t="s">
        <v>124</v>
      </c>
      <c r="F164" s="200" t="s">
        <v>1755</v>
      </c>
      <c r="G164" s="198"/>
      <c r="H164" s="201">
        <v>0.08</v>
      </c>
      <c r="I164" s="202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201</v>
      </c>
      <c r="AU164" s="207" t="s">
        <v>86</v>
      </c>
      <c r="AV164" s="13" t="s">
        <v>86</v>
      </c>
      <c r="AW164" s="13" t="s">
        <v>37</v>
      </c>
      <c r="AX164" s="13" t="s">
        <v>84</v>
      </c>
      <c r="AY164" s="207" t="s">
        <v>189</v>
      </c>
    </row>
    <row r="165" spans="1:65" s="2" customFormat="1" ht="33" customHeight="1">
      <c r="A165" s="35"/>
      <c r="B165" s="36"/>
      <c r="C165" s="176" t="s">
        <v>307</v>
      </c>
      <c r="D165" s="176" t="s">
        <v>191</v>
      </c>
      <c r="E165" s="177" t="s">
        <v>408</v>
      </c>
      <c r="F165" s="178" t="s">
        <v>409</v>
      </c>
      <c r="G165" s="179" t="s">
        <v>238</v>
      </c>
      <c r="H165" s="180">
        <v>1.4E-2</v>
      </c>
      <c r="I165" s="181"/>
      <c r="J165" s="182">
        <f>ROUND(I165*H165,2)</f>
        <v>0</v>
      </c>
      <c r="K165" s="183"/>
      <c r="L165" s="40"/>
      <c r="M165" s="184" t="s">
        <v>19</v>
      </c>
      <c r="N165" s="185" t="s">
        <v>47</v>
      </c>
      <c r="O165" s="65"/>
      <c r="P165" s="186">
        <f>O165*H165</f>
        <v>0</v>
      </c>
      <c r="Q165" s="186">
        <v>2.3010199999999998</v>
      </c>
      <c r="R165" s="186">
        <f>Q165*H165</f>
        <v>3.2214279999999998E-2</v>
      </c>
      <c r="S165" s="186">
        <v>0</v>
      </c>
      <c r="T165" s="18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8" t="s">
        <v>195</v>
      </c>
      <c r="AT165" s="188" t="s">
        <v>191</v>
      </c>
      <c r="AU165" s="188" t="s">
        <v>86</v>
      </c>
      <c r="AY165" s="18" t="s">
        <v>189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8" t="s">
        <v>84</v>
      </c>
      <c r="BK165" s="189">
        <f>ROUND(I165*H165,2)</f>
        <v>0</v>
      </c>
      <c r="BL165" s="18" t="s">
        <v>195</v>
      </c>
      <c r="BM165" s="188" t="s">
        <v>1756</v>
      </c>
    </row>
    <row r="166" spans="1:65" s="2" customFormat="1" ht="28.8">
      <c r="A166" s="35"/>
      <c r="B166" s="36"/>
      <c r="C166" s="37"/>
      <c r="D166" s="190" t="s">
        <v>197</v>
      </c>
      <c r="E166" s="37"/>
      <c r="F166" s="191" t="s">
        <v>411</v>
      </c>
      <c r="G166" s="37"/>
      <c r="H166" s="37"/>
      <c r="I166" s="192"/>
      <c r="J166" s="37"/>
      <c r="K166" s="37"/>
      <c r="L166" s="40"/>
      <c r="M166" s="193"/>
      <c r="N166" s="194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197</v>
      </c>
      <c r="AU166" s="18" t="s">
        <v>86</v>
      </c>
    </row>
    <row r="167" spans="1:65" s="2" customFormat="1" ht="10.199999999999999">
      <c r="A167" s="35"/>
      <c r="B167" s="36"/>
      <c r="C167" s="37"/>
      <c r="D167" s="195" t="s">
        <v>199</v>
      </c>
      <c r="E167" s="37"/>
      <c r="F167" s="196" t="s">
        <v>412</v>
      </c>
      <c r="G167" s="37"/>
      <c r="H167" s="37"/>
      <c r="I167" s="192"/>
      <c r="J167" s="37"/>
      <c r="K167" s="37"/>
      <c r="L167" s="40"/>
      <c r="M167" s="193"/>
      <c r="N167" s="194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199</v>
      </c>
      <c r="AU167" s="18" t="s">
        <v>86</v>
      </c>
    </row>
    <row r="168" spans="1:65" s="13" customFormat="1" ht="10.199999999999999">
      <c r="B168" s="197"/>
      <c r="C168" s="198"/>
      <c r="D168" s="190" t="s">
        <v>201</v>
      </c>
      <c r="E168" s="199" t="s">
        <v>19</v>
      </c>
      <c r="F168" s="200" t="s">
        <v>1757</v>
      </c>
      <c r="G168" s="198"/>
      <c r="H168" s="201">
        <v>1.4E-2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201</v>
      </c>
      <c r="AU168" s="207" t="s">
        <v>86</v>
      </c>
      <c r="AV168" s="13" t="s">
        <v>86</v>
      </c>
      <c r="AW168" s="13" t="s">
        <v>37</v>
      </c>
      <c r="AX168" s="13" t="s">
        <v>84</v>
      </c>
      <c r="AY168" s="207" t="s">
        <v>189</v>
      </c>
    </row>
    <row r="169" spans="1:65" s="2" customFormat="1" ht="24.15" customHeight="1">
      <c r="A169" s="35"/>
      <c r="B169" s="36"/>
      <c r="C169" s="176" t="s">
        <v>313</v>
      </c>
      <c r="D169" s="176" t="s">
        <v>191</v>
      </c>
      <c r="E169" s="177" t="s">
        <v>415</v>
      </c>
      <c r="F169" s="178" t="s">
        <v>416</v>
      </c>
      <c r="G169" s="179" t="s">
        <v>230</v>
      </c>
      <c r="H169" s="180">
        <v>0.18</v>
      </c>
      <c r="I169" s="181"/>
      <c r="J169" s="182">
        <f>ROUND(I169*H169,2)</f>
        <v>0</v>
      </c>
      <c r="K169" s="183"/>
      <c r="L169" s="40"/>
      <c r="M169" s="184" t="s">
        <v>19</v>
      </c>
      <c r="N169" s="185" t="s">
        <v>47</v>
      </c>
      <c r="O169" s="65"/>
      <c r="P169" s="186">
        <f>O169*H169</f>
        <v>0</v>
      </c>
      <c r="Q169" s="186">
        <v>6.3200000000000001E-3</v>
      </c>
      <c r="R169" s="186">
        <f>Q169*H169</f>
        <v>1.1375999999999999E-3</v>
      </c>
      <c r="S169" s="186">
        <v>0</v>
      </c>
      <c r="T169" s="18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8" t="s">
        <v>195</v>
      </c>
      <c r="AT169" s="188" t="s">
        <v>191</v>
      </c>
      <c r="AU169" s="188" t="s">
        <v>86</v>
      </c>
      <c r="AY169" s="18" t="s">
        <v>189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18" t="s">
        <v>84</v>
      </c>
      <c r="BK169" s="189">
        <f>ROUND(I169*H169,2)</f>
        <v>0</v>
      </c>
      <c r="BL169" s="18" t="s">
        <v>195</v>
      </c>
      <c r="BM169" s="188" t="s">
        <v>1758</v>
      </c>
    </row>
    <row r="170" spans="1:65" s="2" customFormat="1" ht="28.8">
      <c r="A170" s="35"/>
      <c r="B170" s="36"/>
      <c r="C170" s="37"/>
      <c r="D170" s="190" t="s">
        <v>197</v>
      </c>
      <c r="E170" s="37"/>
      <c r="F170" s="191" t="s">
        <v>418</v>
      </c>
      <c r="G170" s="37"/>
      <c r="H170" s="37"/>
      <c r="I170" s="192"/>
      <c r="J170" s="37"/>
      <c r="K170" s="37"/>
      <c r="L170" s="40"/>
      <c r="M170" s="193"/>
      <c r="N170" s="194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197</v>
      </c>
      <c r="AU170" s="18" t="s">
        <v>86</v>
      </c>
    </row>
    <row r="171" spans="1:65" s="2" customFormat="1" ht="10.199999999999999">
      <c r="A171" s="35"/>
      <c r="B171" s="36"/>
      <c r="C171" s="37"/>
      <c r="D171" s="195" t="s">
        <v>199</v>
      </c>
      <c r="E171" s="37"/>
      <c r="F171" s="196" t="s">
        <v>419</v>
      </c>
      <c r="G171" s="37"/>
      <c r="H171" s="37"/>
      <c r="I171" s="192"/>
      <c r="J171" s="37"/>
      <c r="K171" s="37"/>
      <c r="L171" s="40"/>
      <c r="M171" s="193"/>
      <c r="N171" s="194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199</v>
      </c>
      <c r="AU171" s="18" t="s">
        <v>86</v>
      </c>
    </row>
    <row r="172" spans="1:65" s="13" customFormat="1" ht="10.199999999999999">
      <c r="B172" s="197"/>
      <c r="C172" s="198"/>
      <c r="D172" s="190" t="s">
        <v>201</v>
      </c>
      <c r="E172" s="199" t="s">
        <v>19</v>
      </c>
      <c r="F172" s="200" t="s">
        <v>1759</v>
      </c>
      <c r="G172" s="198"/>
      <c r="H172" s="201">
        <v>0.18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201</v>
      </c>
      <c r="AU172" s="207" t="s">
        <v>86</v>
      </c>
      <c r="AV172" s="13" t="s">
        <v>86</v>
      </c>
      <c r="AW172" s="13" t="s">
        <v>37</v>
      </c>
      <c r="AX172" s="13" t="s">
        <v>84</v>
      </c>
      <c r="AY172" s="207" t="s">
        <v>189</v>
      </c>
    </row>
    <row r="173" spans="1:65" s="12" customFormat="1" ht="22.8" customHeight="1">
      <c r="B173" s="160"/>
      <c r="C173" s="161"/>
      <c r="D173" s="162" t="s">
        <v>75</v>
      </c>
      <c r="E173" s="174" t="s">
        <v>220</v>
      </c>
      <c r="F173" s="174" t="s">
        <v>421</v>
      </c>
      <c r="G173" s="161"/>
      <c r="H173" s="161"/>
      <c r="I173" s="164"/>
      <c r="J173" s="175">
        <f>BK173</f>
        <v>0</v>
      </c>
      <c r="K173" s="161"/>
      <c r="L173" s="166"/>
      <c r="M173" s="167"/>
      <c r="N173" s="168"/>
      <c r="O173" s="168"/>
      <c r="P173" s="169">
        <f>SUM(P174:P196)</f>
        <v>0</v>
      </c>
      <c r="Q173" s="168"/>
      <c r="R173" s="169">
        <f>SUM(R174:R196)</f>
        <v>1.4724496</v>
      </c>
      <c r="S173" s="168"/>
      <c r="T173" s="170">
        <f>SUM(T174:T196)</f>
        <v>0</v>
      </c>
      <c r="AR173" s="171" t="s">
        <v>84</v>
      </c>
      <c r="AT173" s="172" t="s">
        <v>75</v>
      </c>
      <c r="AU173" s="172" t="s">
        <v>84</v>
      </c>
      <c r="AY173" s="171" t="s">
        <v>189</v>
      </c>
      <c r="BK173" s="173">
        <f>SUM(BK174:BK196)</f>
        <v>0</v>
      </c>
    </row>
    <row r="174" spans="1:65" s="2" customFormat="1" ht="24.15" customHeight="1">
      <c r="A174" s="35"/>
      <c r="B174" s="36"/>
      <c r="C174" s="176" t="s">
        <v>320</v>
      </c>
      <c r="D174" s="176" t="s">
        <v>191</v>
      </c>
      <c r="E174" s="177" t="s">
        <v>1760</v>
      </c>
      <c r="F174" s="178" t="s">
        <v>1761</v>
      </c>
      <c r="G174" s="179" t="s">
        <v>230</v>
      </c>
      <c r="H174" s="180">
        <v>0.8</v>
      </c>
      <c r="I174" s="181"/>
      <c r="J174" s="182">
        <f>ROUND(I174*H174,2)</f>
        <v>0</v>
      </c>
      <c r="K174" s="183"/>
      <c r="L174" s="40"/>
      <c r="M174" s="184" t="s">
        <v>19</v>
      </c>
      <c r="N174" s="185" t="s">
        <v>47</v>
      </c>
      <c r="O174" s="65"/>
      <c r="P174" s="186">
        <f>O174*H174</f>
        <v>0</v>
      </c>
      <c r="Q174" s="186">
        <v>0.34499999999999997</v>
      </c>
      <c r="R174" s="186">
        <f>Q174*H174</f>
        <v>0.27599999999999997</v>
      </c>
      <c r="S174" s="186">
        <v>0</v>
      </c>
      <c r="T174" s="18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8" t="s">
        <v>195</v>
      </c>
      <c r="AT174" s="188" t="s">
        <v>191</v>
      </c>
      <c r="AU174" s="188" t="s">
        <v>86</v>
      </c>
      <c r="AY174" s="18" t="s">
        <v>189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8" t="s">
        <v>84</v>
      </c>
      <c r="BK174" s="189">
        <f>ROUND(I174*H174,2)</f>
        <v>0</v>
      </c>
      <c r="BL174" s="18" t="s">
        <v>195</v>
      </c>
      <c r="BM174" s="188" t="s">
        <v>1762</v>
      </c>
    </row>
    <row r="175" spans="1:65" s="2" customFormat="1" ht="19.2">
      <c r="A175" s="35"/>
      <c r="B175" s="36"/>
      <c r="C175" s="37"/>
      <c r="D175" s="190" t="s">
        <v>197</v>
      </c>
      <c r="E175" s="37"/>
      <c r="F175" s="191" t="s">
        <v>1763</v>
      </c>
      <c r="G175" s="37"/>
      <c r="H175" s="37"/>
      <c r="I175" s="192"/>
      <c r="J175" s="37"/>
      <c r="K175" s="37"/>
      <c r="L175" s="40"/>
      <c r="M175" s="193"/>
      <c r="N175" s="194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197</v>
      </c>
      <c r="AU175" s="18" t="s">
        <v>86</v>
      </c>
    </row>
    <row r="176" spans="1:65" s="2" customFormat="1" ht="10.199999999999999">
      <c r="A176" s="35"/>
      <c r="B176" s="36"/>
      <c r="C176" s="37"/>
      <c r="D176" s="195" t="s">
        <v>199</v>
      </c>
      <c r="E176" s="37"/>
      <c r="F176" s="196" t="s">
        <v>1764</v>
      </c>
      <c r="G176" s="37"/>
      <c r="H176" s="37"/>
      <c r="I176" s="192"/>
      <c r="J176" s="37"/>
      <c r="K176" s="37"/>
      <c r="L176" s="40"/>
      <c r="M176" s="193"/>
      <c r="N176" s="194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199</v>
      </c>
      <c r="AU176" s="18" t="s">
        <v>86</v>
      </c>
    </row>
    <row r="177" spans="1:65" s="13" customFormat="1" ht="10.199999999999999">
      <c r="B177" s="197"/>
      <c r="C177" s="198"/>
      <c r="D177" s="190" t="s">
        <v>201</v>
      </c>
      <c r="E177" s="199" t="s">
        <v>19</v>
      </c>
      <c r="F177" s="200" t="s">
        <v>1706</v>
      </c>
      <c r="G177" s="198"/>
      <c r="H177" s="201">
        <v>0.8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201</v>
      </c>
      <c r="AU177" s="207" t="s">
        <v>86</v>
      </c>
      <c r="AV177" s="13" t="s">
        <v>86</v>
      </c>
      <c r="AW177" s="13" t="s">
        <v>37</v>
      </c>
      <c r="AX177" s="13" t="s">
        <v>84</v>
      </c>
      <c r="AY177" s="207" t="s">
        <v>189</v>
      </c>
    </row>
    <row r="178" spans="1:65" s="2" customFormat="1" ht="24.15" customHeight="1">
      <c r="A178" s="35"/>
      <c r="B178" s="36"/>
      <c r="C178" s="176" t="s">
        <v>7</v>
      </c>
      <c r="D178" s="176" t="s">
        <v>191</v>
      </c>
      <c r="E178" s="177" t="s">
        <v>1765</v>
      </c>
      <c r="F178" s="178" t="s">
        <v>1766</v>
      </c>
      <c r="G178" s="179" t="s">
        <v>230</v>
      </c>
      <c r="H178" s="180">
        <v>0.8</v>
      </c>
      <c r="I178" s="181"/>
      <c r="J178" s="182">
        <f>ROUND(I178*H178,2)</f>
        <v>0</v>
      </c>
      <c r="K178" s="183"/>
      <c r="L178" s="40"/>
      <c r="M178" s="184" t="s">
        <v>19</v>
      </c>
      <c r="N178" s="185" t="s">
        <v>47</v>
      </c>
      <c r="O178" s="65"/>
      <c r="P178" s="186">
        <f>O178*H178</f>
        <v>0</v>
      </c>
      <c r="Q178" s="186">
        <v>0.57499999999999996</v>
      </c>
      <c r="R178" s="186">
        <f>Q178*H178</f>
        <v>0.45999999999999996</v>
      </c>
      <c r="S178" s="186">
        <v>0</v>
      </c>
      <c r="T178" s="18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8" t="s">
        <v>195</v>
      </c>
      <c r="AT178" s="188" t="s">
        <v>191</v>
      </c>
      <c r="AU178" s="188" t="s">
        <v>86</v>
      </c>
      <c r="AY178" s="18" t="s">
        <v>189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8" t="s">
        <v>84</v>
      </c>
      <c r="BK178" s="189">
        <f>ROUND(I178*H178,2)</f>
        <v>0</v>
      </c>
      <c r="BL178" s="18" t="s">
        <v>195</v>
      </c>
      <c r="BM178" s="188" t="s">
        <v>1767</v>
      </c>
    </row>
    <row r="179" spans="1:65" s="2" customFormat="1" ht="19.2">
      <c r="A179" s="35"/>
      <c r="B179" s="36"/>
      <c r="C179" s="37"/>
      <c r="D179" s="190" t="s">
        <v>197</v>
      </c>
      <c r="E179" s="37"/>
      <c r="F179" s="191" t="s">
        <v>1768</v>
      </c>
      <c r="G179" s="37"/>
      <c r="H179" s="37"/>
      <c r="I179" s="192"/>
      <c r="J179" s="37"/>
      <c r="K179" s="37"/>
      <c r="L179" s="40"/>
      <c r="M179" s="193"/>
      <c r="N179" s="194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197</v>
      </c>
      <c r="AU179" s="18" t="s">
        <v>86</v>
      </c>
    </row>
    <row r="180" spans="1:65" s="2" customFormat="1" ht="10.199999999999999">
      <c r="A180" s="35"/>
      <c r="B180" s="36"/>
      <c r="C180" s="37"/>
      <c r="D180" s="195" t="s">
        <v>199</v>
      </c>
      <c r="E180" s="37"/>
      <c r="F180" s="196" t="s">
        <v>1769</v>
      </c>
      <c r="G180" s="37"/>
      <c r="H180" s="37"/>
      <c r="I180" s="192"/>
      <c r="J180" s="37"/>
      <c r="K180" s="37"/>
      <c r="L180" s="40"/>
      <c r="M180" s="193"/>
      <c r="N180" s="194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199</v>
      </c>
      <c r="AU180" s="18" t="s">
        <v>86</v>
      </c>
    </row>
    <row r="181" spans="1:65" s="13" customFormat="1" ht="10.199999999999999">
      <c r="B181" s="197"/>
      <c r="C181" s="198"/>
      <c r="D181" s="190" t="s">
        <v>201</v>
      </c>
      <c r="E181" s="199" t="s">
        <v>19</v>
      </c>
      <c r="F181" s="200" t="s">
        <v>1706</v>
      </c>
      <c r="G181" s="198"/>
      <c r="H181" s="201">
        <v>0.8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201</v>
      </c>
      <c r="AU181" s="207" t="s">
        <v>86</v>
      </c>
      <c r="AV181" s="13" t="s">
        <v>86</v>
      </c>
      <c r="AW181" s="13" t="s">
        <v>37</v>
      </c>
      <c r="AX181" s="13" t="s">
        <v>84</v>
      </c>
      <c r="AY181" s="207" t="s">
        <v>189</v>
      </c>
    </row>
    <row r="182" spans="1:65" s="2" customFormat="1" ht="37.799999999999997" customHeight="1">
      <c r="A182" s="35"/>
      <c r="B182" s="36"/>
      <c r="C182" s="176" t="s">
        <v>333</v>
      </c>
      <c r="D182" s="176" t="s">
        <v>191</v>
      </c>
      <c r="E182" s="177" t="s">
        <v>1770</v>
      </c>
      <c r="F182" s="178" t="s">
        <v>1771</v>
      </c>
      <c r="G182" s="179" t="s">
        <v>230</v>
      </c>
      <c r="H182" s="180">
        <v>1.95</v>
      </c>
      <c r="I182" s="181"/>
      <c r="J182" s="182">
        <f>ROUND(I182*H182,2)</f>
        <v>0</v>
      </c>
      <c r="K182" s="183"/>
      <c r="L182" s="40"/>
      <c r="M182" s="184" t="s">
        <v>19</v>
      </c>
      <c r="N182" s="185" t="s">
        <v>47</v>
      </c>
      <c r="O182" s="65"/>
      <c r="P182" s="186">
        <f>O182*H182</f>
        <v>0</v>
      </c>
      <c r="Q182" s="186">
        <v>0.26375999999999999</v>
      </c>
      <c r="R182" s="186">
        <f>Q182*H182</f>
        <v>0.51433200000000001</v>
      </c>
      <c r="S182" s="186">
        <v>0</v>
      </c>
      <c r="T182" s="18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8" t="s">
        <v>195</v>
      </c>
      <c r="AT182" s="188" t="s">
        <v>191</v>
      </c>
      <c r="AU182" s="188" t="s">
        <v>86</v>
      </c>
      <c r="AY182" s="18" t="s">
        <v>189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8" t="s">
        <v>84</v>
      </c>
      <c r="BK182" s="189">
        <f>ROUND(I182*H182,2)</f>
        <v>0</v>
      </c>
      <c r="BL182" s="18" t="s">
        <v>195</v>
      </c>
      <c r="BM182" s="188" t="s">
        <v>1772</v>
      </c>
    </row>
    <row r="183" spans="1:65" s="2" customFormat="1" ht="28.8">
      <c r="A183" s="35"/>
      <c r="B183" s="36"/>
      <c r="C183" s="37"/>
      <c r="D183" s="190" t="s">
        <v>197</v>
      </c>
      <c r="E183" s="37"/>
      <c r="F183" s="191" t="s">
        <v>1773</v>
      </c>
      <c r="G183" s="37"/>
      <c r="H183" s="37"/>
      <c r="I183" s="192"/>
      <c r="J183" s="37"/>
      <c r="K183" s="37"/>
      <c r="L183" s="40"/>
      <c r="M183" s="193"/>
      <c r="N183" s="194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197</v>
      </c>
      <c r="AU183" s="18" t="s">
        <v>86</v>
      </c>
    </row>
    <row r="184" spans="1:65" s="2" customFormat="1" ht="10.199999999999999">
      <c r="A184" s="35"/>
      <c r="B184" s="36"/>
      <c r="C184" s="37"/>
      <c r="D184" s="195" t="s">
        <v>199</v>
      </c>
      <c r="E184" s="37"/>
      <c r="F184" s="196" t="s">
        <v>1774</v>
      </c>
      <c r="G184" s="37"/>
      <c r="H184" s="37"/>
      <c r="I184" s="192"/>
      <c r="J184" s="37"/>
      <c r="K184" s="37"/>
      <c r="L184" s="40"/>
      <c r="M184" s="193"/>
      <c r="N184" s="194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199</v>
      </c>
      <c r="AU184" s="18" t="s">
        <v>86</v>
      </c>
    </row>
    <row r="185" spans="1:65" s="13" customFormat="1" ht="10.199999999999999">
      <c r="B185" s="197"/>
      <c r="C185" s="198"/>
      <c r="D185" s="190" t="s">
        <v>201</v>
      </c>
      <c r="E185" s="199" t="s">
        <v>19</v>
      </c>
      <c r="F185" s="200" t="s">
        <v>1712</v>
      </c>
      <c r="G185" s="198"/>
      <c r="H185" s="201">
        <v>1.95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201</v>
      </c>
      <c r="AU185" s="207" t="s">
        <v>86</v>
      </c>
      <c r="AV185" s="13" t="s">
        <v>86</v>
      </c>
      <c r="AW185" s="13" t="s">
        <v>37</v>
      </c>
      <c r="AX185" s="13" t="s">
        <v>84</v>
      </c>
      <c r="AY185" s="207" t="s">
        <v>189</v>
      </c>
    </row>
    <row r="186" spans="1:65" s="2" customFormat="1" ht="24.15" customHeight="1">
      <c r="A186" s="35"/>
      <c r="B186" s="36"/>
      <c r="C186" s="176" t="s">
        <v>341</v>
      </c>
      <c r="D186" s="176" t="s">
        <v>191</v>
      </c>
      <c r="E186" s="177" t="s">
        <v>790</v>
      </c>
      <c r="F186" s="178" t="s">
        <v>791</v>
      </c>
      <c r="G186" s="179" t="s">
        <v>230</v>
      </c>
      <c r="H186" s="180">
        <v>1.95</v>
      </c>
      <c r="I186" s="181"/>
      <c r="J186" s="182">
        <f>ROUND(I186*H186,2)</f>
        <v>0</v>
      </c>
      <c r="K186" s="183"/>
      <c r="L186" s="40"/>
      <c r="M186" s="184" t="s">
        <v>19</v>
      </c>
      <c r="N186" s="185" t="s">
        <v>47</v>
      </c>
      <c r="O186" s="65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8" t="s">
        <v>195</v>
      </c>
      <c r="AT186" s="188" t="s">
        <v>191</v>
      </c>
      <c r="AU186" s="188" t="s">
        <v>86</v>
      </c>
      <c r="AY186" s="18" t="s">
        <v>189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8" t="s">
        <v>84</v>
      </c>
      <c r="BK186" s="189">
        <f>ROUND(I186*H186,2)</f>
        <v>0</v>
      </c>
      <c r="BL186" s="18" t="s">
        <v>195</v>
      </c>
      <c r="BM186" s="188" t="s">
        <v>1775</v>
      </c>
    </row>
    <row r="187" spans="1:65" s="2" customFormat="1" ht="10.199999999999999">
      <c r="A187" s="35"/>
      <c r="B187" s="36"/>
      <c r="C187" s="37"/>
      <c r="D187" s="190" t="s">
        <v>197</v>
      </c>
      <c r="E187" s="37"/>
      <c r="F187" s="191" t="s">
        <v>793</v>
      </c>
      <c r="G187" s="37"/>
      <c r="H187" s="37"/>
      <c r="I187" s="192"/>
      <c r="J187" s="37"/>
      <c r="K187" s="37"/>
      <c r="L187" s="40"/>
      <c r="M187" s="193"/>
      <c r="N187" s="194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197</v>
      </c>
      <c r="AU187" s="18" t="s">
        <v>86</v>
      </c>
    </row>
    <row r="188" spans="1:65" s="2" customFormat="1" ht="10.199999999999999">
      <c r="A188" s="35"/>
      <c r="B188" s="36"/>
      <c r="C188" s="37"/>
      <c r="D188" s="195" t="s">
        <v>199</v>
      </c>
      <c r="E188" s="37"/>
      <c r="F188" s="196" t="s">
        <v>794</v>
      </c>
      <c r="G188" s="37"/>
      <c r="H188" s="37"/>
      <c r="I188" s="192"/>
      <c r="J188" s="37"/>
      <c r="K188" s="37"/>
      <c r="L188" s="40"/>
      <c r="M188" s="193"/>
      <c r="N188" s="194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199</v>
      </c>
      <c r="AU188" s="18" t="s">
        <v>86</v>
      </c>
    </row>
    <row r="189" spans="1:65" s="13" customFormat="1" ht="10.199999999999999">
      <c r="B189" s="197"/>
      <c r="C189" s="198"/>
      <c r="D189" s="190" t="s">
        <v>201</v>
      </c>
      <c r="E189" s="199" t="s">
        <v>19</v>
      </c>
      <c r="F189" s="200" t="s">
        <v>1712</v>
      </c>
      <c r="G189" s="198"/>
      <c r="H189" s="201">
        <v>1.95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201</v>
      </c>
      <c r="AU189" s="207" t="s">
        <v>86</v>
      </c>
      <c r="AV189" s="13" t="s">
        <v>86</v>
      </c>
      <c r="AW189" s="13" t="s">
        <v>37</v>
      </c>
      <c r="AX189" s="13" t="s">
        <v>84</v>
      </c>
      <c r="AY189" s="207" t="s">
        <v>189</v>
      </c>
    </row>
    <row r="190" spans="1:65" s="2" customFormat="1" ht="24.15" customHeight="1">
      <c r="A190" s="35"/>
      <c r="B190" s="36"/>
      <c r="C190" s="176" t="s">
        <v>350</v>
      </c>
      <c r="D190" s="176" t="s">
        <v>191</v>
      </c>
      <c r="E190" s="177" t="s">
        <v>423</v>
      </c>
      <c r="F190" s="178" t="s">
        <v>424</v>
      </c>
      <c r="G190" s="179" t="s">
        <v>230</v>
      </c>
      <c r="H190" s="180">
        <v>0.36</v>
      </c>
      <c r="I190" s="181"/>
      <c r="J190" s="182">
        <f>ROUND(I190*H190,2)</f>
        <v>0</v>
      </c>
      <c r="K190" s="183"/>
      <c r="L190" s="40"/>
      <c r="M190" s="184" t="s">
        <v>19</v>
      </c>
      <c r="N190" s="185" t="s">
        <v>47</v>
      </c>
      <c r="O190" s="65"/>
      <c r="P190" s="186">
        <f>O190*H190</f>
        <v>0</v>
      </c>
      <c r="Q190" s="186">
        <v>0.19536000000000001</v>
      </c>
      <c r="R190" s="186">
        <f>Q190*H190</f>
        <v>7.0329600000000006E-2</v>
      </c>
      <c r="S190" s="186">
        <v>0</v>
      </c>
      <c r="T190" s="18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8" t="s">
        <v>195</v>
      </c>
      <c r="AT190" s="188" t="s">
        <v>191</v>
      </c>
      <c r="AU190" s="188" t="s">
        <v>86</v>
      </c>
      <c r="AY190" s="18" t="s">
        <v>189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8" t="s">
        <v>84</v>
      </c>
      <c r="BK190" s="189">
        <f>ROUND(I190*H190,2)</f>
        <v>0</v>
      </c>
      <c r="BL190" s="18" t="s">
        <v>195</v>
      </c>
      <c r="BM190" s="188" t="s">
        <v>1776</v>
      </c>
    </row>
    <row r="191" spans="1:65" s="2" customFormat="1" ht="38.4">
      <c r="A191" s="35"/>
      <c r="B191" s="36"/>
      <c r="C191" s="37"/>
      <c r="D191" s="190" t="s">
        <v>197</v>
      </c>
      <c r="E191" s="37"/>
      <c r="F191" s="191" t="s">
        <v>426</v>
      </c>
      <c r="G191" s="37"/>
      <c r="H191" s="37"/>
      <c r="I191" s="192"/>
      <c r="J191" s="37"/>
      <c r="K191" s="37"/>
      <c r="L191" s="40"/>
      <c r="M191" s="193"/>
      <c r="N191" s="194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197</v>
      </c>
      <c r="AU191" s="18" t="s">
        <v>86</v>
      </c>
    </row>
    <row r="192" spans="1:65" s="2" customFormat="1" ht="10.199999999999999">
      <c r="A192" s="35"/>
      <c r="B192" s="36"/>
      <c r="C192" s="37"/>
      <c r="D192" s="195" t="s">
        <v>199</v>
      </c>
      <c r="E192" s="37"/>
      <c r="F192" s="196" t="s">
        <v>427</v>
      </c>
      <c r="G192" s="37"/>
      <c r="H192" s="37"/>
      <c r="I192" s="192"/>
      <c r="J192" s="37"/>
      <c r="K192" s="37"/>
      <c r="L192" s="40"/>
      <c r="M192" s="193"/>
      <c r="N192" s="194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199</v>
      </c>
      <c r="AU192" s="18" t="s">
        <v>86</v>
      </c>
    </row>
    <row r="193" spans="1:65" s="13" customFormat="1" ht="10.199999999999999">
      <c r="B193" s="197"/>
      <c r="C193" s="198"/>
      <c r="D193" s="190" t="s">
        <v>201</v>
      </c>
      <c r="E193" s="199" t="s">
        <v>19</v>
      </c>
      <c r="F193" s="200" t="s">
        <v>1753</v>
      </c>
      <c r="G193" s="198"/>
      <c r="H193" s="201">
        <v>0.36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201</v>
      </c>
      <c r="AU193" s="207" t="s">
        <v>86</v>
      </c>
      <c r="AV193" s="13" t="s">
        <v>86</v>
      </c>
      <c r="AW193" s="13" t="s">
        <v>37</v>
      </c>
      <c r="AX193" s="13" t="s">
        <v>84</v>
      </c>
      <c r="AY193" s="207" t="s">
        <v>189</v>
      </c>
    </row>
    <row r="194" spans="1:65" s="2" customFormat="1" ht="16.5" customHeight="1">
      <c r="A194" s="35"/>
      <c r="B194" s="36"/>
      <c r="C194" s="208" t="s">
        <v>355</v>
      </c>
      <c r="D194" s="208" t="s">
        <v>269</v>
      </c>
      <c r="E194" s="209" t="s">
        <v>429</v>
      </c>
      <c r="F194" s="210" t="s">
        <v>430</v>
      </c>
      <c r="G194" s="211" t="s">
        <v>230</v>
      </c>
      <c r="H194" s="212">
        <v>0.36399999999999999</v>
      </c>
      <c r="I194" s="213"/>
      <c r="J194" s="214">
        <f>ROUND(I194*H194,2)</f>
        <v>0</v>
      </c>
      <c r="K194" s="215"/>
      <c r="L194" s="216"/>
      <c r="M194" s="217" t="s">
        <v>19</v>
      </c>
      <c r="N194" s="218" t="s">
        <v>47</v>
      </c>
      <c r="O194" s="65"/>
      <c r="P194" s="186">
        <f>O194*H194</f>
        <v>0</v>
      </c>
      <c r="Q194" s="186">
        <v>0.41699999999999998</v>
      </c>
      <c r="R194" s="186">
        <f>Q194*H194</f>
        <v>0.15178799999999998</v>
      </c>
      <c r="S194" s="186">
        <v>0</v>
      </c>
      <c r="T194" s="18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8" t="s">
        <v>226</v>
      </c>
      <c r="AT194" s="188" t="s">
        <v>269</v>
      </c>
      <c r="AU194" s="188" t="s">
        <v>86</v>
      </c>
      <c r="AY194" s="18" t="s">
        <v>189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8" t="s">
        <v>84</v>
      </c>
      <c r="BK194" s="189">
        <f>ROUND(I194*H194,2)</f>
        <v>0</v>
      </c>
      <c r="BL194" s="18" t="s">
        <v>195</v>
      </c>
      <c r="BM194" s="188" t="s">
        <v>1777</v>
      </c>
    </row>
    <row r="195" spans="1:65" s="2" customFormat="1" ht="10.199999999999999">
      <c r="A195" s="35"/>
      <c r="B195" s="36"/>
      <c r="C195" s="37"/>
      <c r="D195" s="190" t="s">
        <v>197</v>
      </c>
      <c r="E195" s="37"/>
      <c r="F195" s="191" t="s">
        <v>430</v>
      </c>
      <c r="G195" s="37"/>
      <c r="H195" s="37"/>
      <c r="I195" s="192"/>
      <c r="J195" s="37"/>
      <c r="K195" s="37"/>
      <c r="L195" s="40"/>
      <c r="M195" s="193"/>
      <c r="N195" s="194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197</v>
      </c>
      <c r="AU195" s="18" t="s">
        <v>86</v>
      </c>
    </row>
    <row r="196" spans="1:65" s="13" customFormat="1" ht="10.199999999999999">
      <c r="B196" s="197"/>
      <c r="C196" s="198"/>
      <c r="D196" s="190" t="s">
        <v>201</v>
      </c>
      <c r="E196" s="198"/>
      <c r="F196" s="200" t="s">
        <v>1778</v>
      </c>
      <c r="G196" s="198"/>
      <c r="H196" s="201">
        <v>0.36399999999999999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201</v>
      </c>
      <c r="AU196" s="207" t="s">
        <v>86</v>
      </c>
      <c r="AV196" s="13" t="s">
        <v>86</v>
      </c>
      <c r="AW196" s="13" t="s">
        <v>4</v>
      </c>
      <c r="AX196" s="13" t="s">
        <v>84</v>
      </c>
      <c r="AY196" s="207" t="s">
        <v>189</v>
      </c>
    </row>
    <row r="197" spans="1:65" s="12" customFormat="1" ht="22.8" customHeight="1">
      <c r="B197" s="160"/>
      <c r="C197" s="161"/>
      <c r="D197" s="162" t="s">
        <v>75</v>
      </c>
      <c r="E197" s="174" t="s">
        <v>226</v>
      </c>
      <c r="F197" s="174" t="s">
        <v>433</v>
      </c>
      <c r="G197" s="161"/>
      <c r="H197" s="161"/>
      <c r="I197" s="164"/>
      <c r="J197" s="175">
        <f>BK197</f>
        <v>0</v>
      </c>
      <c r="K197" s="161"/>
      <c r="L197" s="166"/>
      <c r="M197" s="167"/>
      <c r="N197" s="168"/>
      <c r="O197" s="168"/>
      <c r="P197" s="169">
        <f>SUM(P198:P255)</f>
        <v>0</v>
      </c>
      <c r="Q197" s="168"/>
      <c r="R197" s="169">
        <f>SUM(R198:R255)</f>
        <v>0.62373500000000004</v>
      </c>
      <c r="S197" s="168"/>
      <c r="T197" s="170">
        <f>SUM(T198:T255)</f>
        <v>0</v>
      </c>
      <c r="AR197" s="171" t="s">
        <v>84</v>
      </c>
      <c r="AT197" s="172" t="s">
        <v>75</v>
      </c>
      <c r="AU197" s="172" t="s">
        <v>84</v>
      </c>
      <c r="AY197" s="171" t="s">
        <v>189</v>
      </c>
      <c r="BK197" s="173">
        <f>SUM(BK198:BK255)</f>
        <v>0</v>
      </c>
    </row>
    <row r="198" spans="1:65" s="2" customFormat="1" ht="24.15" customHeight="1">
      <c r="A198" s="35"/>
      <c r="B198" s="36"/>
      <c r="C198" s="176" t="s">
        <v>361</v>
      </c>
      <c r="D198" s="176" t="s">
        <v>191</v>
      </c>
      <c r="E198" s="177" t="s">
        <v>1424</v>
      </c>
      <c r="F198" s="178" t="s">
        <v>1425</v>
      </c>
      <c r="G198" s="179" t="s">
        <v>210</v>
      </c>
      <c r="H198" s="180">
        <v>1</v>
      </c>
      <c r="I198" s="181"/>
      <c r="J198" s="182">
        <f>ROUND(I198*H198,2)</f>
        <v>0</v>
      </c>
      <c r="K198" s="183"/>
      <c r="L198" s="40"/>
      <c r="M198" s="184" t="s">
        <v>19</v>
      </c>
      <c r="N198" s="185" t="s">
        <v>47</v>
      </c>
      <c r="O198" s="65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8" t="s">
        <v>195</v>
      </c>
      <c r="AT198" s="188" t="s">
        <v>191</v>
      </c>
      <c r="AU198" s="188" t="s">
        <v>86</v>
      </c>
      <c r="AY198" s="18" t="s">
        <v>189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8" t="s">
        <v>84</v>
      </c>
      <c r="BK198" s="189">
        <f>ROUND(I198*H198,2)</f>
        <v>0</v>
      </c>
      <c r="BL198" s="18" t="s">
        <v>195</v>
      </c>
      <c r="BM198" s="188" t="s">
        <v>1779</v>
      </c>
    </row>
    <row r="199" spans="1:65" s="2" customFormat="1" ht="28.8">
      <c r="A199" s="35"/>
      <c r="B199" s="36"/>
      <c r="C199" s="37"/>
      <c r="D199" s="190" t="s">
        <v>197</v>
      </c>
      <c r="E199" s="37"/>
      <c r="F199" s="191" t="s">
        <v>1427</v>
      </c>
      <c r="G199" s="37"/>
      <c r="H199" s="37"/>
      <c r="I199" s="192"/>
      <c r="J199" s="37"/>
      <c r="K199" s="37"/>
      <c r="L199" s="40"/>
      <c r="M199" s="193"/>
      <c r="N199" s="194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197</v>
      </c>
      <c r="AU199" s="18" t="s">
        <v>86</v>
      </c>
    </row>
    <row r="200" spans="1:65" s="13" customFormat="1" ht="10.199999999999999">
      <c r="B200" s="197"/>
      <c r="C200" s="198"/>
      <c r="D200" s="190" t="s">
        <v>201</v>
      </c>
      <c r="E200" s="199" t="s">
        <v>1327</v>
      </c>
      <c r="F200" s="200" t="s">
        <v>84</v>
      </c>
      <c r="G200" s="198"/>
      <c r="H200" s="201">
        <v>1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201</v>
      </c>
      <c r="AU200" s="207" t="s">
        <v>86</v>
      </c>
      <c r="AV200" s="13" t="s">
        <v>86</v>
      </c>
      <c r="AW200" s="13" t="s">
        <v>37</v>
      </c>
      <c r="AX200" s="13" t="s">
        <v>84</v>
      </c>
      <c r="AY200" s="207" t="s">
        <v>189</v>
      </c>
    </row>
    <row r="201" spans="1:65" s="2" customFormat="1" ht="21.75" customHeight="1">
      <c r="A201" s="35"/>
      <c r="B201" s="36"/>
      <c r="C201" s="208" t="s">
        <v>368</v>
      </c>
      <c r="D201" s="208" t="s">
        <v>269</v>
      </c>
      <c r="E201" s="209" t="s">
        <v>1428</v>
      </c>
      <c r="F201" s="210" t="s">
        <v>1429</v>
      </c>
      <c r="G201" s="211" t="s">
        <v>210</v>
      </c>
      <c r="H201" s="212">
        <v>1</v>
      </c>
      <c r="I201" s="213"/>
      <c r="J201" s="214">
        <f>ROUND(I201*H201,2)</f>
        <v>0</v>
      </c>
      <c r="K201" s="215"/>
      <c r="L201" s="216"/>
      <c r="M201" s="217" t="s">
        <v>19</v>
      </c>
      <c r="N201" s="218" t="s">
        <v>47</v>
      </c>
      <c r="O201" s="65"/>
      <c r="P201" s="186">
        <f>O201*H201</f>
        <v>0</v>
      </c>
      <c r="Q201" s="186">
        <v>2.14E-3</v>
      </c>
      <c r="R201" s="186">
        <f>Q201*H201</f>
        <v>2.14E-3</v>
      </c>
      <c r="S201" s="186">
        <v>0</v>
      </c>
      <c r="T201" s="18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8" t="s">
        <v>226</v>
      </c>
      <c r="AT201" s="188" t="s">
        <v>269</v>
      </c>
      <c r="AU201" s="188" t="s">
        <v>86</v>
      </c>
      <c r="AY201" s="18" t="s">
        <v>189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8" t="s">
        <v>84</v>
      </c>
      <c r="BK201" s="189">
        <f>ROUND(I201*H201,2)</f>
        <v>0</v>
      </c>
      <c r="BL201" s="18" t="s">
        <v>195</v>
      </c>
      <c r="BM201" s="188" t="s">
        <v>1780</v>
      </c>
    </row>
    <row r="202" spans="1:65" s="2" customFormat="1" ht="10.199999999999999">
      <c r="A202" s="35"/>
      <c r="B202" s="36"/>
      <c r="C202" s="37"/>
      <c r="D202" s="190" t="s">
        <v>197</v>
      </c>
      <c r="E202" s="37"/>
      <c r="F202" s="191" t="s">
        <v>1429</v>
      </c>
      <c r="G202" s="37"/>
      <c r="H202" s="37"/>
      <c r="I202" s="192"/>
      <c r="J202" s="37"/>
      <c r="K202" s="37"/>
      <c r="L202" s="40"/>
      <c r="M202" s="193"/>
      <c r="N202" s="194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197</v>
      </c>
      <c r="AU202" s="18" t="s">
        <v>86</v>
      </c>
    </row>
    <row r="203" spans="1:65" s="2" customFormat="1" ht="24.15" customHeight="1">
      <c r="A203" s="35"/>
      <c r="B203" s="36"/>
      <c r="C203" s="176" t="s">
        <v>374</v>
      </c>
      <c r="D203" s="176" t="s">
        <v>191</v>
      </c>
      <c r="E203" s="177" t="s">
        <v>1441</v>
      </c>
      <c r="F203" s="178" t="s">
        <v>1442</v>
      </c>
      <c r="G203" s="179" t="s">
        <v>194</v>
      </c>
      <c r="H203" s="180">
        <v>3</v>
      </c>
      <c r="I203" s="181"/>
      <c r="J203" s="182">
        <f>ROUND(I203*H203,2)</f>
        <v>0</v>
      </c>
      <c r="K203" s="183"/>
      <c r="L203" s="40"/>
      <c r="M203" s="184" t="s">
        <v>19</v>
      </c>
      <c r="N203" s="185" t="s">
        <v>47</v>
      </c>
      <c r="O203" s="65"/>
      <c r="P203" s="186">
        <f>O203*H203</f>
        <v>0</v>
      </c>
      <c r="Q203" s="186">
        <v>0</v>
      </c>
      <c r="R203" s="186">
        <f>Q203*H203</f>
        <v>0</v>
      </c>
      <c r="S203" s="186">
        <v>0</v>
      </c>
      <c r="T203" s="18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8" t="s">
        <v>195</v>
      </c>
      <c r="AT203" s="188" t="s">
        <v>191</v>
      </c>
      <c r="AU203" s="188" t="s">
        <v>86</v>
      </c>
      <c r="AY203" s="18" t="s">
        <v>189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18" t="s">
        <v>84</v>
      </c>
      <c r="BK203" s="189">
        <f>ROUND(I203*H203,2)</f>
        <v>0</v>
      </c>
      <c r="BL203" s="18" t="s">
        <v>195</v>
      </c>
      <c r="BM203" s="188" t="s">
        <v>1781</v>
      </c>
    </row>
    <row r="204" spans="1:65" s="2" customFormat="1" ht="28.8">
      <c r="A204" s="35"/>
      <c r="B204" s="36"/>
      <c r="C204" s="37"/>
      <c r="D204" s="190" t="s">
        <v>197</v>
      </c>
      <c r="E204" s="37"/>
      <c r="F204" s="191" t="s">
        <v>1444</v>
      </c>
      <c r="G204" s="37"/>
      <c r="H204" s="37"/>
      <c r="I204" s="192"/>
      <c r="J204" s="37"/>
      <c r="K204" s="37"/>
      <c r="L204" s="40"/>
      <c r="M204" s="193"/>
      <c r="N204" s="194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197</v>
      </c>
      <c r="AU204" s="18" t="s">
        <v>86</v>
      </c>
    </row>
    <row r="205" spans="1:65" s="2" customFormat="1" ht="10.199999999999999">
      <c r="A205" s="35"/>
      <c r="B205" s="36"/>
      <c r="C205" s="37"/>
      <c r="D205" s="195" t="s">
        <v>199</v>
      </c>
      <c r="E205" s="37"/>
      <c r="F205" s="196" t="s">
        <v>1445</v>
      </c>
      <c r="G205" s="37"/>
      <c r="H205" s="37"/>
      <c r="I205" s="192"/>
      <c r="J205" s="37"/>
      <c r="K205" s="37"/>
      <c r="L205" s="40"/>
      <c r="M205" s="193"/>
      <c r="N205" s="194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199</v>
      </c>
      <c r="AU205" s="18" t="s">
        <v>86</v>
      </c>
    </row>
    <row r="206" spans="1:65" s="13" customFormat="1" ht="10.199999999999999">
      <c r="B206" s="197"/>
      <c r="C206" s="198"/>
      <c r="D206" s="190" t="s">
        <v>201</v>
      </c>
      <c r="E206" s="199" t="s">
        <v>19</v>
      </c>
      <c r="F206" s="200" t="s">
        <v>1782</v>
      </c>
      <c r="G206" s="198"/>
      <c r="H206" s="201">
        <v>3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201</v>
      </c>
      <c r="AU206" s="207" t="s">
        <v>86</v>
      </c>
      <c r="AV206" s="13" t="s">
        <v>86</v>
      </c>
      <c r="AW206" s="13" t="s">
        <v>37</v>
      </c>
      <c r="AX206" s="13" t="s">
        <v>84</v>
      </c>
      <c r="AY206" s="207" t="s">
        <v>189</v>
      </c>
    </row>
    <row r="207" spans="1:65" s="2" customFormat="1" ht="16.5" customHeight="1">
      <c r="A207" s="35"/>
      <c r="B207" s="36"/>
      <c r="C207" s="208" t="s">
        <v>380</v>
      </c>
      <c r="D207" s="208" t="s">
        <v>269</v>
      </c>
      <c r="E207" s="209" t="s">
        <v>1446</v>
      </c>
      <c r="F207" s="210" t="s">
        <v>1447</v>
      </c>
      <c r="G207" s="211" t="s">
        <v>194</v>
      </c>
      <c r="H207" s="212">
        <v>2</v>
      </c>
      <c r="I207" s="213"/>
      <c r="J207" s="214">
        <f>ROUND(I207*H207,2)</f>
        <v>0</v>
      </c>
      <c r="K207" s="215"/>
      <c r="L207" s="216"/>
      <c r="M207" s="217" t="s">
        <v>19</v>
      </c>
      <c r="N207" s="218" t="s">
        <v>47</v>
      </c>
      <c r="O207" s="65"/>
      <c r="P207" s="186">
        <f>O207*H207</f>
        <v>0</v>
      </c>
      <c r="Q207" s="186">
        <v>3.8999999999999999E-4</v>
      </c>
      <c r="R207" s="186">
        <f>Q207*H207</f>
        <v>7.7999999999999999E-4</v>
      </c>
      <c r="S207" s="186">
        <v>0</v>
      </c>
      <c r="T207" s="18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8" t="s">
        <v>226</v>
      </c>
      <c r="AT207" s="188" t="s">
        <v>269</v>
      </c>
      <c r="AU207" s="188" t="s">
        <v>86</v>
      </c>
      <c r="AY207" s="18" t="s">
        <v>189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8" t="s">
        <v>84</v>
      </c>
      <c r="BK207" s="189">
        <f>ROUND(I207*H207,2)</f>
        <v>0</v>
      </c>
      <c r="BL207" s="18" t="s">
        <v>195</v>
      </c>
      <c r="BM207" s="188" t="s">
        <v>1783</v>
      </c>
    </row>
    <row r="208" spans="1:65" s="2" customFormat="1" ht="10.199999999999999">
      <c r="A208" s="35"/>
      <c r="B208" s="36"/>
      <c r="C208" s="37"/>
      <c r="D208" s="190" t="s">
        <v>197</v>
      </c>
      <c r="E208" s="37"/>
      <c r="F208" s="191" t="s">
        <v>1447</v>
      </c>
      <c r="G208" s="37"/>
      <c r="H208" s="37"/>
      <c r="I208" s="192"/>
      <c r="J208" s="37"/>
      <c r="K208" s="37"/>
      <c r="L208" s="40"/>
      <c r="M208" s="193"/>
      <c r="N208" s="194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197</v>
      </c>
      <c r="AU208" s="18" t="s">
        <v>86</v>
      </c>
    </row>
    <row r="209" spans="1:65" s="13" customFormat="1" ht="10.199999999999999">
      <c r="B209" s="197"/>
      <c r="C209" s="198"/>
      <c r="D209" s="190" t="s">
        <v>201</v>
      </c>
      <c r="E209" s="199" t="s">
        <v>19</v>
      </c>
      <c r="F209" s="200" t="s">
        <v>86</v>
      </c>
      <c r="G209" s="198"/>
      <c r="H209" s="201">
        <v>2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201</v>
      </c>
      <c r="AU209" s="207" t="s">
        <v>86</v>
      </c>
      <c r="AV209" s="13" t="s">
        <v>86</v>
      </c>
      <c r="AW209" s="13" t="s">
        <v>37</v>
      </c>
      <c r="AX209" s="13" t="s">
        <v>84</v>
      </c>
      <c r="AY209" s="207" t="s">
        <v>189</v>
      </c>
    </row>
    <row r="210" spans="1:65" s="2" customFormat="1" ht="21.75" customHeight="1">
      <c r="A210" s="35"/>
      <c r="B210" s="36"/>
      <c r="C210" s="208" t="s">
        <v>386</v>
      </c>
      <c r="D210" s="208" t="s">
        <v>269</v>
      </c>
      <c r="E210" s="209" t="s">
        <v>1784</v>
      </c>
      <c r="F210" s="210" t="s">
        <v>1785</v>
      </c>
      <c r="G210" s="211" t="s">
        <v>194</v>
      </c>
      <c r="H210" s="212">
        <v>1</v>
      </c>
      <c r="I210" s="213"/>
      <c r="J210" s="214">
        <f>ROUND(I210*H210,2)</f>
        <v>0</v>
      </c>
      <c r="K210" s="215"/>
      <c r="L210" s="216"/>
      <c r="M210" s="217" t="s">
        <v>19</v>
      </c>
      <c r="N210" s="218" t="s">
        <v>47</v>
      </c>
      <c r="O210" s="65"/>
      <c r="P210" s="186">
        <f>O210*H210</f>
        <v>0</v>
      </c>
      <c r="Q210" s="186">
        <v>5.5999999999999995E-4</v>
      </c>
      <c r="R210" s="186">
        <f>Q210*H210</f>
        <v>5.5999999999999995E-4</v>
      </c>
      <c r="S210" s="186">
        <v>0</v>
      </c>
      <c r="T210" s="18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8" t="s">
        <v>226</v>
      </c>
      <c r="AT210" s="188" t="s">
        <v>269</v>
      </c>
      <c r="AU210" s="188" t="s">
        <v>86</v>
      </c>
      <c r="AY210" s="18" t="s">
        <v>189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18" t="s">
        <v>84</v>
      </c>
      <c r="BK210" s="189">
        <f>ROUND(I210*H210,2)</f>
        <v>0</v>
      </c>
      <c r="BL210" s="18" t="s">
        <v>195</v>
      </c>
      <c r="BM210" s="188" t="s">
        <v>1786</v>
      </c>
    </row>
    <row r="211" spans="1:65" s="2" customFormat="1" ht="10.199999999999999">
      <c r="A211" s="35"/>
      <c r="B211" s="36"/>
      <c r="C211" s="37"/>
      <c r="D211" s="190" t="s">
        <v>197</v>
      </c>
      <c r="E211" s="37"/>
      <c r="F211" s="191" t="s">
        <v>1785</v>
      </c>
      <c r="G211" s="37"/>
      <c r="H211" s="37"/>
      <c r="I211" s="192"/>
      <c r="J211" s="37"/>
      <c r="K211" s="37"/>
      <c r="L211" s="40"/>
      <c r="M211" s="193"/>
      <c r="N211" s="194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197</v>
      </c>
      <c r="AU211" s="18" t="s">
        <v>86</v>
      </c>
    </row>
    <row r="212" spans="1:65" s="13" customFormat="1" ht="10.199999999999999">
      <c r="B212" s="197"/>
      <c r="C212" s="198"/>
      <c r="D212" s="190" t="s">
        <v>201</v>
      </c>
      <c r="E212" s="199" t="s">
        <v>19</v>
      </c>
      <c r="F212" s="200" t="s">
        <v>84</v>
      </c>
      <c r="G212" s="198"/>
      <c r="H212" s="201">
        <v>1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201</v>
      </c>
      <c r="AU212" s="207" t="s">
        <v>86</v>
      </c>
      <c r="AV212" s="13" t="s">
        <v>86</v>
      </c>
      <c r="AW212" s="13" t="s">
        <v>37</v>
      </c>
      <c r="AX212" s="13" t="s">
        <v>84</v>
      </c>
      <c r="AY212" s="207" t="s">
        <v>189</v>
      </c>
    </row>
    <row r="213" spans="1:65" s="2" customFormat="1" ht="24.15" customHeight="1">
      <c r="A213" s="35"/>
      <c r="B213" s="36"/>
      <c r="C213" s="176" t="s">
        <v>393</v>
      </c>
      <c r="D213" s="176" t="s">
        <v>191</v>
      </c>
      <c r="E213" s="177" t="s">
        <v>1556</v>
      </c>
      <c r="F213" s="178" t="s">
        <v>1557</v>
      </c>
      <c r="G213" s="179" t="s">
        <v>194</v>
      </c>
      <c r="H213" s="180">
        <v>1</v>
      </c>
      <c r="I213" s="181"/>
      <c r="J213" s="182">
        <f>ROUND(I213*H213,2)</f>
        <v>0</v>
      </c>
      <c r="K213" s="183"/>
      <c r="L213" s="40"/>
      <c r="M213" s="184" t="s">
        <v>19</v>
      </c>
      <c r="N213" s="185" t="s">
        <v>47</v>
      </c>
      <c r="O213" s="65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8" t="s">
        <v>195</v>
      </c>
      <c r="AT213" s="188" t="s">
        <v>191</v>
      </c>
      <c r="AU213" s="188" t="s">
        <v>86</v>
      </c>
      <c r="AY213" s="18" t="s">
        <v>189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8" t="s">
        <v>84</v>
      </c>
      <c r="BK213" s="189">
        <f>ROUND(I213*H213,2)</f>
        <v>0</v>
      </c>
      <c r="BL213" s="18" t="s">
        <v>195</v>
      </c>
      <c r="BM213" s="188" t="s">
        <v>1787</v>
      </c>
    </row>
    <row r="214" spans="1:65" s="2" customFormat="1" ht="28.8">
      <c r="A214" s="35"/>
      <c r="B214" s="36"/>
      <c r="C214" s="37"/>
      <c r="D214" s="190" t="s">
        <v>197</v>
      </c>
      <c r="E214" s="37"/>
      <c r="F214" s="191" t="s">
        <v>1559</v>
      </c>
      <c r="G214" s="37"/>
      <c r="H214" s="37"/>
      <c r="I214" s="192"/>
      <c r="J214" s="37"/>
      <c r="K214" s="37"/>
      <c r="L214" s="40"/>
      <c r="M214" s="193"/>
      <c r="N214" s="194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197</v>
      </c>
      <c r="AU214" s="18" t="s">
        <v>86</v>
      </c>
    </row>
    <row r="215" spans="1:65" s="2" customFormat="1" ht="10.199999999999999">
      <c r="A215" s="35"/>
      <c r="B215" s="36"/>
      <c r="C215" s="37"/>
      <c r="D215" s="195" t="s">
        <v>199</v>
      </c>
      <c r="E215" s="37"/>
      <c r="F215" s="196" t="s">
        <v>1560</v>
      </c>
      <c r="G215" s="37"/>
      <c r="H215" s="37"/>
      <c r="I215" s="192"/>
      <c r="J215" s="37"/>
      <c r="K215" s="37"/>
      <c r="L215" s="40"/>
      <c r="M215" s="193"/>
      <c r="N215" s="194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199</v>
      </c>
      <c r="AU215" s="18" t="s">
        <v>86</v>
      </c>
    </row>
    <row r="216" spans="1:65" s="13" customFormat="1" ht="10.199999999999999">
      <c r="B216" s="197"/>
      <c r="C216" s="198"/>
      <c r="D216" s="190" t="s">
        <v>201</v>
      </c>
      <c r="E216" s="199" t="s">
        <v>19</v>
      </c>
      <c r="F216" s="200" t="s">
        <v>84</v>
      </c>
      <c r="G216" s="198"/>
      <c r="H216" s="201">
        <v>1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201</v>
      </c>
      <c r="AU216" s="207" t="s">
        <v>86</v>
      </c>
      <c r="AV216" s="13" t="s">
        <v>86</v>
      </c>
      <c r="AW216" s="13" t="s">
        <v>37</v>
      </c>
      <c r="AX216" s="13" t="s">
        <v>84</v>
      </c>
      <c r="AY216" s="207" t="s">
        <v>189</v>
      </c>
    </row>
    <row r="217" spans="1:65" s="2" customFormat="1" ht="24.15" customHeight="1">
      <c r="A217" s="35"/>
      <c r="B217" s="36"/>
      <c r="C217" s="208" t="s">
        <v>400</v>
      </c>
      <c r="D217" s="208" t="s">
        <v>269</v>
      </c>
      <c r="E217" s="209" t="s">
        <v>1561</v>
      </c>
      <c r="F217" s="210" t="s">
        <v>1562</v>
      </c>
      <c r="G217" s="211" t="s">
        <v>194</v>
      </c>
      <c r="H217" s="212">
        <v>1</v>
      </c>
      <c r="I217" s="213"/>
      <c r="J217" s="214">
        <f>ROUND(I217*H217,2)</f>
        <v>0</v>
      </c>
      <c r="K217" s="215"/>
      <c r="L217" s="216"/>
      <c r="M217" s="217" t="s">
        <v>19</v>
      </c>
      <c r="N217" s="218" t="s">
        <v>47</v>
      </c>
      <c r="O217" s="65"/>
      <c r="P217" s="186">
        <f>O217*H217</f>
        <v>0</v>
      </c>
      <c r="Q217" s="186">
        <v>2.0049999999999998E-2</v>
      </c>
      <c r="R217" s="186">
        <f>Q217*H217</f>
        <v>2.0049999999999998E-2</v>
      </c>
      <c r="S217" s="186">
        <v>0</v>
      </c>
      <c r="T217" s="18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8" t="s">
        <v>226</v>
      </c>
      <c r="AT217" s="188" t="s">
        <v>269</v>
      </c>
      <c r="AU217" s="188" t="s">
        <v>86</v>
      </c>
      <c r="AY217" s="18" t="s">
        <v>189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8" t="s">
        <v>84</v>
      </c>
      <c r="BK217" s="189">
        <f>ROUND(I217*H217,2)</f>
        <v>0</v>
      </c>
      <c r="BL217" s="18" t="s">
        <v>195</v>
      </c>
      <c r="BM217" s="188" t="s">
        <v>1788</v>
      </c>
    </row>
    <row r="218" spans="1:65" s="2" customFormat="1" ht="19.2">
      <c r="A218" s="35"/>
      <c r="B218" s="36"/>
      <c r="C218" s="37"/>
      <c r="D218" s="190" t="s">
        <v>197</v>
      </c>
      <c r="E218" s="37"/>
      <c r="F218" s="191" t="s">
        <v>1562</v>
      </c>
      <c r="G218" s="37"/>
      <c r="H218" s="37"/>
      <c r="I218" s="192"/>
      <c r="J218" s="37"/>
      <c r="K218" s="37"/>
      <c r="L218" s="40"/>
      <c r="M218" s="193"/>
      <c r="N218" s="194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197</v>
      </c>
      <c r="AU218" s="18" t="s">
        <v>86</v>
      </c>
    </row>
    <row r="219" spans="1:65" s="13" customFormat="1" ht="10.199999999999999">
      <c r="B219" s="197"/>
      <c r="C219" s="198"/>
      <c r="D219" s="190" t="s">
        <v>201</v>
      </c>
      <c r="E219" s="199" t="s">
        <v>19</v>
      </c>
      <c r="F219" s="200" t="s">
        <v>84</v>
      </c>
      <c r="G219" s="198"/>
      <c r="H219" s="201">
        <v>1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201</v>
      </c>
      <c r="AU219" s="207" t="s">
        <v>86</v>
      </c>
      <c r="AV219" s="13" t="s">
        <v>86</v>
      </c>
      <c r="AW219" s="13" t="s">
        <v>37</v>
      </c>
      <c r="AX219" s="13" t="s">
        <v>84</v>
      </c>
      <c r="AY219" s="207" t="s">
        <v>189</v>
      </c>
    </row>
    <row r="220" spans="1:65" s="2" customFormat="1" ht="24.15" customHeight="1">
      <c r="A220" s="35"/>
      <c r="B220" s="36"/>
      <c r="C220" s="208" t="s">
        <v>407</v>
      </c>
      <c r="D220" s="208" t="s">
        <v>269</v>
      </c>
      <c r="E220" s="209" t="s">
        <v>588</v>
      </c>
      <c r="F220" s="210" t="s">
        <v>589</v>
      </c>
      <c r="G220" s="211" t="s">
        <v>194</v>
      </c>
      <c r="H220" s="212">
        <v>1</v>
      </c>
      <c r="I220" s="213"/>
      <c r="J220" s="214">
        <f>ROUND(I220*H220,2)</f>
        <v>0</v>
      </c>
      <c r="K220" s="215"/>
      <c r="L220" s="216"/>
      <c r="M220" s="217" t="s">
        <v>19</v>
      </c>
      <c r="N220" s="218" t="s">
        <v>47</v>
      </c>
      <c r="O220" s="65"/>
      <c r="P220" s="186">
        <f>O220*H220</f>
        <v>0</v>
      </c>
      <c r="Q220" s="186">
        <v>2.9999999999999997E-4</v>
      </c>
      <c r="R220" s="186">
        <f>Q220*H220</f>
        <v>2.9999999999999997E-4</v>
      </c>
      <c r="S220" s="186">
        <v>0</v>
      </c>
      <c r="T220" s="18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8" t="s">
        <v>226</v>
      </c>
      <c r="AT220" s="188" t="s">
        <v>269</v>
      </c>
      <c r="AU220" s="188" t="s">
        <v>86</v>
      </c>
      <c r="AY220" s="18" t="s">
        <v>189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8" t="s">
        <v>84</v>
      </c>
      <c r="BK220" s="189">
        <f>ROUND(I220*H220,2)</f>
        <v>0</v>
      </c>
      <c r="BL220" s="18" t="s">
        <v>195</v>
      </c>
      <c r="BM220" s="188" t="s">
        <v>1789</v>
      </c>
    </row>
    <row r="221" spans="1:65" s="2" customFormat="1" ht="10.199999999999999">
      <c r="A221" s="35"/>
      <c r="B221" s="36"/>
      <c r="C221" s="37"/>
      <c r="D221" s="190" t="s">
        <v>197</v>
      </c>
      <c r="E221" s="37"/>
      <c r="F221" s="191" t="s">
        <v>589</v>
      </c>
      <c r="G221" s="37"/>
      <c r="H221" s="37"/>
      <c r="I221" s="192"/>
      <c r="J221" s="37"/>
      <c r="K221" s="37"/>
      <c r="L221" s="40"/>
      <c r="M221" s="193"/>
      <c r="N221" s="194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197</v>
      </c>
      <c r="AU221" s="18" t="s">
        <v>86</v>
      </c>
    </row>
    <row r="222" spans="1:65" s="13" customFormat="1" ht="10.199999999999999">
      <c r="B222" s="197"/>
      <c r="C222" s="198"/>
      <c r="D222" s="190" t="s">
        <v>201</v>
      </c>
      <c r="E222" s="199" t="s">
        <v>19</v>
      </c>
      <c r="F222" s="200" t="s">
        <v>84</v>
      </c>
      <c r="G222" s="198"/>
      <c r="H222" s="201">
        <v>1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201</v>
      </c>
      <c r="AU222" s="207" t="s">
        <v>86</v>
      </c>
      <c r="AV222" s="13" t="s">
        <v>86</v>
      </c>
      <c r="AW222" s="13" t="s">
        <v>37</v>
      </c>
      <c r="AX222" s="13" t="s">
        <v>84</v>
      </c>
      <c r="AY222" s="207" t="s">
        <v>189</v>
      </c>
    </row>
    <row r="223" spans="1:65" s="2" customFormat="1" ht="21.75" customHeight="1">
      <c r="A223" s="35"/>
      <c r="B223" s="36"/>
      <c r="C223" s="208" t="s">
        <v>414</v>
      </c>
      <c r="D223" s="208" t="s">
        <v>269</v>
      </c>
      <c r="E223" s="209" t="s">
        <v>1790</v>
      </c>
      <c r="F223" s="210" t="s">
        <v>1791</v>
      </c>
      <c r="G223" s="211" t="s">
        <v>194</v>
      </c>
      <c r="H223" s="212">
        <v>1</v>
      </c>
      <c r="I223" s="213"/>
      <c r="J223" s="214">
        <f>ROUND(I223*H223,2)</f>
        <v>0</v>
      </c>
      <c r="K223" s="215"/>
      <c r="L223" s="216"/>
      <c r="M223" s="217" t="s">
        <v>19</v>
      </c>
      <c r="N223" s="218" t="s">
        <v>47</v>
      </c>
      <c r="O223" s="65"/>
      <c r="P223" s="186">
        <f>O223*H223</f>
        <v>0</v>
      </c>
      <c r="Q223" s="186">
        <v>3.5000000000000001E-3</v>
      </c>
      <c r="R223" s="186">
        <f>Q223*H223</f>
        <v>3.5000000000000001E-3</v>
      </c>
      <c r="S223" s="186">
        <v>0</v>
      </c>
      <c r="T223" s="18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8" t="s">
        <v>226</v>
      </c>
      <c r="AT223" s="188" t="s">
        <v>269</v>
      </c>
      <c r="AU223" s="188" t="s">
        <v>86</v>
      </c>
      <c r="AY223" s="18" t="s">
        <v>189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8" t="s">
        <v>84</v>
      </c>
      <c r="BK223" s="189">
        <f>ROUND(I223*H223,2)</f>
        <v>0</v>
      </c>
      <c r="BL223" s="18" t="s">
        <v>195</v>
      </c>
      <c r="BM223" s="188" t="s">
        <v>1792</v>
      </c>
    </row>
    <row r="224" spans="1:65" s="2" customFormat="1" ht="10.199999999999999">
      <c r="A224" s="35"/>
      <c r="B224" s="36"/>
      <c r="C224" s="37"/>
      <c r="D224" s="190" t="s">
        <v>197</v>
      </c>
      <c r="E224" s="37"/>
      <c r="F224" s="191" t="s">
        <v>1791</v>
      </c>
      <c r="G224" s="37"/>
      <c r="H224" s="37"/>
      <c r="I224" s="192"/>
      <c r="J224" s="37"/>
      <c r="K224" s="37"/>
      <c r="L224" s="40"/>
      <c r="M224" s="193"/>
      <c r="N224" s="194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197</v>
      </c>
      <c r="AU224" s="18" t="s">
        <v>86</v>
      </c>
    </row>
    <row r="225" spans="1:65" s="13" customFormat="1" ht="10.199999999999999">
      <c r="B225" s="197"/>
      <c r="C225" s="198"/>
      <c r="D225" s="190" t="s">
        <v>201</v>
      </c>
      <c r="E225" s="199" t="s">
        <v>19</v>
      </c>
      <c r="F225" s="200" t="s">
        <v>84</v>
      </c>
      <c r="G225" s="198"/>
      <c r="H225" s="201">
        <v>1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201</v>
      </c>
      <c r="AU225" s="207" t="s">
        <v>86</v>
      </c>
      <c r="AV225" s="13" t="s">
        <v>86</v>
      </c>
      <c r="AW225" s="13" t="s">
        <v>37</v>
      </c>
      <c r="AX225" s="13" t="s">
        <v>84</v>
      </c>
      <c r="AY225" s="207" t="s">
        <v>189</v>
      </c>
    </row>
    <row r="226" spans="1:65" s="2" customFormat="1" ht="16.5" customHeight="1">
      <c r="A226" s="35"/>
      <c r="B226" s="36"/>
      <c r="C226" s="176" t="s">
        <v>422</v>
      </c>
      <c r="D226" s="176" t="s">
        <v>191</v>
      </c>
      <c r="E226" s="177" t="s">
        <v>1587</v>
      </c>
      <c r="F226" s="178" t="s">
        <v>1588</v>
      </c>
      <c r="G226" s="179" t="s">
        <v>210</v>
      </c>
      <c r="H226" s="180">
        <v>1</v>
      </c>
      <c r="I226" s="181"/>
      <c r="J226" s="182">
        <f>ROUND(I226*H226,2)</f>
        <v>0</v>
      </c>
      <c r="K226" s="183"/>
      <c r="L226" s="40"/>
      <c r="M226" s="184" t="s">
        <v>19</v>
      </c>
      <c r="N226" s="185" t="s">
        <v>47</v>
      </c>
      <c r="O226" s="65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8" t="s">
        <v>195</v>
      </c>
      <c r="AT226" s="188" t="s">
        <v>191</v>
      </c>
      <c r="AU226" s="188" t="s">
        <v>86</v>
      </c>
      <c r="AY226" s="18" t="s">
        <v>189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8" t="s">
        <v>84</v>
      </c>
      <c r="BK226" s="189">
        <f>ROUND(I226*H226,2)</f>
        <v>0</v>
      </c>
      <c r="BL226" s="18" t="s">
        <v>195</v>
      </c>
      <c r="BM226" s="188" t="s">
        <v>1793</v>
      </c>
    </row>
    <row r="227" spans="1:65" s="2" customFormat="1" ht="10.199999999999999">
      <c r="A227" s="35"/>
      <c r="B227" s="36"/>
      <c r="C227" s="37"/>
      <c r="D227" s="190" t="s">
        <v>197</v>
      </c>
      <c r="E227" s="37"/>
      <c r="F227" s="191" t="s">
        <v>1590</v>
      </c>
      <c r="G227" s="37"/>
      <c r="H227" s="37"/>
      <c r="I227" s="192"/>
      <c r="J227" s="37"/>
      <c r="K227" s="37"/>
      <c r="L227" s="40"/>
      <c r="M227" s="193"/>
      <c r="N227" s="194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197</v>
      </c>
      <c r="AU227" s="18" t="s">
        <v>86</v>
      </c>
    </row>
    <row r="228" spans="1:65" s="2" customFormat="1" ht="10.199999999999999">
      <c r="A228" s="35"/>
      <c r="B228" s="36"/>
      <c r="C228" s="37"/>
      <c r="D228" s="195" t="s">
        <v>199</v>
      </c>
      <c r="E228" s="37"/>
      <c r="F228" s="196" t="s">
        <v>1591</v>
      </c>
      <c r="G228" s="37"/>
      <c r="H228" s="37"/>
      <c r="I228" s="192"/>
      <c r="J228" s="37"/>
      <c r="K228" s="37"/>
      <c r="L228" s="40"/>
      <c r="M228" s="193"/>
      <c r="N228" s="194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199</v>
      </c>
      <c r="AU228" s="18" t="s">
        <v>86</v>
      </c>
    </row>
    <row r="229" spans="1:65" s="13" customFormat="1" ht="10.199999999999999">
      <c r="B229" s="197"/>
      <c r="C229" s="198"/>
      <c r="D229" s="190" t="s">
        <v>201</v>
      </c>
      <c r="E229" s="199" t="s">
        <v>19</v>
      </c>
      <c r="F229" s="200" t="s">
        <v>1327</v>
      </c>
      <c r="G229" s="198"/>
      <c r="H229" s="201">
        <v>1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201</v>
      </c>
      <c r="AU229" s="207" t="s">
        <v>86</v>
      </c>
      <c r="AV229" s="13" t="s">
        <v>86</v>
      </c>
      <c r="AW229" s="13" t="s">
        <v>37</v>
      </c>
      <c r="AX229" s="13" t="s">
        <v>84</v>
      </c>
      <c r="AY229" s="207" t="s">
        <v>189</v>
      </c>
    </row>
    <row r="230" spans="1:65" s="2" customFormat="1" ht="24.15" customHeight="1">
      <c r="A230" s="35"/>
      <c r="B230" s="36"/>
      <c r="C230" s="176" t="s">
        <v>428</v>
      </c>
      <c r="D230" s="176" t="s">
        <v>191</v>
      </c>
      <c r="E230" s="177" t="s">
        <v>616</v>
      </c>
      <c r="F230" s="178" t="s">
        <v>617</v>
      </c>
      <c r="G230" s="179" t="s">
        <v>210</v>
      </c>
      <c r="H230" s="180">
        <v>1</v>
      </c>
      <c r="I230" s="181"/>
      <c r="J230" s="182">
        <f>ROUND(I230*H230,2)</f>
        <v>0</v>
      </c>
      <c r="K230" s="183"/>
      <c r="L230" s="40"/>
      <c r="M230" s="184" t="s">
        <v>19</v>
      </c>
      <c r="N230" s="185" t="s">
        <v>47</v>
      </c>
      <c r="O230" s="65"/>
      <c r="P230" s="186">
        <f>O230*H230</f>
        <v>0</v>
      </c>
      <c r="Q230" s="186">
        <v>0</v>
      </c>
      <c r="R230" s="186">
        <f>Q230*H230</f>
        <v>0</v>
      </c>
      <c r="S230" s="186">
        <v>0</v>
      </c>
      <c r="T230" s="18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8" t="s">
        <v>195</v>
      </c>
      <c r="AT230" s="188" t="s">
        <v>191</v>
      </c>
      <c r="AU230" s="188" t="s">
        <v>86</v>
      </c>
      <c r="AY230" s="18" t="s">
        <v>189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8" t="s">
        <v>84</v>
      </c>
      <c r="BK230" s="189">
        <f>ROUND(I230*H230,2)</f>
        <v>0</v>
      </c>
      <c r="BL230" s="18" t="s">
        <v>195</v>
      </c>
      <c r="BM230" s="188" t="s">
        <v>1794</v>
      </c>
    </row>
    <row r="231" spans="1:65" s="2" customFormat="1" ht="10.199999999999999">
      <c r="A231" s="35"/>
      <c r="B231" s="36"/>
      <c r="C231" s="37"/>
      <c r="D231" s="190" t="s">
        <v>197</v>
      </c>
      <c r="E231" s="37"/>
      <c r="F231" s="191" t="s">
        <v>617</v>
      </c>
      <c r="G231" s="37"/>
      <c r="H231" s="37"/>
      <c r="I231" s="192"/>
      <c r="J231" s="37"/>
      <c r="K231" s="37"/>
      <c r="L231" s="40"/>
      <c r="M231" s="193"/>
      <c r="N231" s="194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197</v>
      </c>
      <c r="AU231" s="18" t="s">
        <v>86</v>
      </c>
    </row>
    <row r="232" spans="1:65" s="2" customFormat="1" ht="10.199999999999999">
      <c r="A232" s="35"/>
      <c r="B232" s="36"/>
      <c r="C232" s="37"/>
      <c r="D232" s="195" t="s">
        <v>199</v>
      </c>
      <c r="E232" s="37"/>
      <c r="F232" s="196" t="s">
        <v>619</v>
      </c>
      <c r="G232" s="37"/>
      <c r="H232" s="37"/>
      <c r="I232" s="192"/>
      <c r="J232" s="37"/>
      <c r="K232" s="37"/>
      <c r="L232" s="40"/>
      <c r="M232" s="193"/>
      <c r="N232" s="194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199</v>
      </c>
      <c r="AU232" s="18" t="s">
        <v>86</v>
      </c>
    </row>
    <row r="233" spans="1:65" s="13" customFormat="1" ht="10.199999999999999">
      <c r="B233" s="197"/>
      <c r="C233" s="198"/>
      <c r="D233" s="190" t="s">
        <v>201</v>
      </c>
      <c r="E233" s="199" t="s">
        <v>19</v>
      </c>
      <c r="F233" s="200" t="s">
        <v>1327</v>
      </c>
      <c r="G233" s="198"/>
      <c r="H233" s="201">
        <v>1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201</v>
      </c>
      <c r="AU233" s="207" t="s">
        <v>86</v>
      </c>
      <c r="AV233" s="13" t="s">
        <v>86</v>
      </c>
      <c r="AW233" s="13" t="s">
        <v>37</v>
      </c>
      <c r="AX233" s="13" t="s">
        <v>84</v>
      </c>
      <c r="AY233" s="207" t="s">
        <v>189</v>
      </c>
    </row>
    <row r="234" spans="1:65" s="2" customFormat="1" ht="24.15" customHeight="1">
      <c r="A234" s="35"/>
      <c r="B234" s="36"/>
      <c r="C234" s="176" t="s">
        <v>434</v>
      </c>
      <c r="D234" s="176" t="s">
        <v>191</v>
      </c>
      <c r="E234" s="177" t="s">
        <v>621</v>
      </c>
      <c r="F234" s="178" t="s">
        <v>622</v>
      </c>
      <c r="G234" s="179" t="s">
        <v>194</v>
      </c>
      <c r="H234" s="180">
        <v>1</v>
      </c>
      <c r="I234" s="181"/>
      <c r="J234" s="182">
        <f>ROUND(I234*H234,2)</f>
        <v>0</v>
      </c>
      <c r="K234" s="183"/>
      <c r="L234" s="40"/>
      <c r="M234" s="184" t="s">
        <v>19</v>
      </c>
      <c r="N234" s="185" t="s">
        <v>47</v>
      </c>
      <c r="O234" s="65"/>
      <c r="P234" s="186">
        <f>O234*H234</f>
        <v>0</v>
      </c>
      <c r="Q234" s="186">
        <v>0.45937</v>
      </c>
      <c r="R234" s="186">
        <f>Q234*H234</f>
        <v>0.45937</v>
      </c>
      <c r="S234" s="186">
        <v>0</v>
      </c>
      <c r="T234" s="18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8" t="s">
        <v>195</v>
      </c>
      <c r="AT234" s="188" t="s">
        <v>191</v>
      </c>
      <c r="AU234" s="188" t="s">
        <v>86</v>
      </c>
      <c r="AY234" s="18" t="s">
        <v>189</v>
      </c>
      <c r="BE234" s="189">
        <f>IF(N234="základní",J234,0)</f>
        <v>0</v>
      </c>
      <c r="BF234" s="189">
        <f>IF(N234="snížená",J234,0)</f>
        <v>0</v>
      </c>
      <c r="BG234" s="189">
        <f>IF(N234="zákl. přenesená",J234,0)</f>
        <v>0</v>
      </c>
      <c r="BH234" s="189">
        <f>IF(N234="sníž. přenesená",J234,0)</f>
        <v>0</v>
      </c>
      <c r="BI234" s="189">
        <f>IF(N234="nulová",J234,0)</f>
        <v>0</v>
      </c>
      <c r="BJ234" s="18" t="s">
        <v>84</v>
      </c>
      <c r="BK234" s="189">
        <f>ROUND(I234*H234,2)</f>
        <v>0</v>
      </c>
      <c r="BL234" s="18" t="s">
        <v>195</v>
      </c>
      <c r="BM234" s="188" t="s">
        <v>1795</v>
      </c>
    </row>
    <row r="235" spans="1:65" s="2" customFormat="1" ht="19.2">
      <c r="A235" s="35"/>
      <c r="B235" s="36"/>
      <c r="C235" s="37"/>
      <c r="D235" s="190" t="s">
        <v>197</v>
      </c>
      <c r="E235" s="37"/>
      <c r="F235" s="191" t="s">
        <v>624</v>
      </c>
      <c r="G235" s="37"/>
      <c r="H235" s="37"/>
      <c r="I235" s="192"/>
      <c r="J235" s="37"/>
      <c r="K235" s="37"/>
      <c r="L235" s="40"/>
      <c r="M235" s="193"/>
      <c r="N235" s="194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197</v>
      </c>
      <c r="AU235" s="18" t="s">
        <v>86</v>
      </c>
    </row>
    <row r="236" spans="1:65" s="2" customFormat="1" ht="10.199999999999999">
      <c r="A236" s="35"/>
      <c r="B236" s="36"/>
      <c r="C236" s="37"/>
      <c r="D236" s="195" t="s">
        <v>199</v>
      </c>
      <c r="E236" s="37"/>
      <c r="F236" s="196" t="s">
        <v>625</v>
      </c>
      <c r="G236" s="37"/>
      <c r="H236" s="37"/>
      <c r="I236" s="192"/>
      <c r="J236" s="37"/>
      <c r="K236" s="37"/>
      <c r="L236" s="40"/>
      <c r="M236" s="193"/>
      <c r="N236" s="194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199</v>
      </c>
      <c r="AU236" s="18" t="s">
        <v>86</v>
      </c>
    </row>
    <row r="237" spans="1:65" s="13" customFormat="1" ht="10.199999999999999">
      <c r="B237" s="197"/>
      <c r="C237" s="198"/>
      <c r="D237" s="190" t="s">
        <v>201</v>
      </c>
      <c r="E237" s="199" t="s">
        <v>19</v>
      </c>
      <c r="F237" s="200" t="s">
        <v>84</v>
      </c>
      <c r="G237" s="198"/>
      <c r="H237" s="201">
        <v>1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201</v>
      </c>
      <c r="AU237" s="207" t="s">
        <v>86</v>
      </c>
      <c r="AV237" s="13" t="s">
        <v>86</v>
      </c>
      <c r="AW237" s="13" t="s">
        <v>37</v>
      </c>
      <c r="AX237" s="13" t="s">
        <v>84</v>
      </c>
      <c r="AY237" s="207" t="s">
        <v>189</v>
      </c>
    </row>
    <row r="238" spans="1:65" s="2" customFormat="1" ht="16.5" customHeight="1">
      <c r="A238" s="35"/>
      <c r="B238" s="36"/>
      <c r="C238" s="176" t="s">
        <v>439</v>
      </c>
      <c r="D238" s="176" t="s">
        <v>191</v>
      </c>
      <c r="E238" s="177" t="s">
        <v>628</v>
      </c>
      <c r="F238" s="178" t="s">
        <v>629</v>
      </c>
      <c r="G238" s="179" t="s">
        <v>194</v>
      </c>
      <c r="H238" s="180">
        <v>1</v>
      </c>
      <c r="I238" s="181"/>
      <c r="J238" s="182">
        <f>ROUND(I238*H238,2)</f>
        <v>0</v>
      </c>
      <c r="K238" s="183"/>
      <c r="L238" s="40"/>
      <c r="M238" s="184" t="s">
        <v>19</v>
      </c>
      <c r="N238" s="185" t="s">
        <v>47</v>
      </c>
      <c r="O238" s="65"/>
      <c r="P238" s="186">
        <f>O238*H238</f>
        <v>0</v>
      </c>
      <c r="Q238" s="186">
        <v>0.12303</v>
      </c>
      <c r="R238" s="186">
        <f>Q238*H238</f>
        <v>0.12303</v>
      </c>
      <c r="S238" s="186">
        <v>0</v>
      </c>
      <c r="T238" s="18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8" t="s">
        <v>195</v>
      </c>
      <c r="AT238" s="188" t="s">
        <v>191</v>
      </c>
      <c r="AU238" s="188" t="s">
        <v>86</v>
      </c>
      <c r="AY238" s="18" t="s">
        <v>189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8" t="s">
        <v>84</v>
      </c>
      <c r="BK238" s="189">
        <f>ROUND(I238*H238,2)</f>
        <v>0</v>
      </c>
      <c r="BL238" s="18" t="s">
        <v>195</v>
      </c>
      <c r="BM238" s="188" t="s">
        <v>1796</v>
      </c>
    </row>
    <row r="239" spans="1:65" s="2" customFormat="1" ht="10.199999999999999">
      <c r="A239" s="35"/>
      <c r="B239" s="36"/>
      <c r="C239" s="37"/>
      <c r="D239" s="190" t="s">
        <v>197</v>
      </c>
      <c r="E239" s="37"/>
      <c r="F239" s="191" t="s">
        <v>629</v>
      </c>
      <c r="G239" s="37"/>
      <c r="H239" s="37"/>
      <c r="I239" s="192"/>
      <c r="J239" s="37"/>
      <c r="K239" s="37"/>
      <c r="L239" s="40"/>
      <c r="M239" s="193"/>
      <c r="N239" s="194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197</v>
      </c>
      <c r="AU239" s="18" t="s">
        <v>86</v>
      </c>
    </row>
    <row r="240" spans="1:65" s="2" customFormat="1" ht="10.199999999999999">
      <c r="A240" s="35"/>
      <c r="B240" s="36"/>
      <c r="C240" s="37"/>
      <c r="D240" s="195" t="s">
        <v>199</v>
      </c>
      <c r="E240" s="37"/>
      <c r="F240" s="196" t="s">
        <v>631</v>
      </c>
      <c r="G240" s="37"/>
      <c r="H240" s="37"/>
      <c r="I240" s="192"/>
      <c r="J240" s="37"/>
      <c r="K240" s="37"/>
      <c r="L240" s="40"/>
      <c r="M240" s="193"/>
      <c r="N240" s="194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199</v>
      </c>
      <c r="AU240" s="18" t="s">
        <v>86</v>
      </c>
    </row>
    <row r="241" spans="1:65" s="13" customFormat="1" ht="10.199999999999999">
      <c r="B241" s="197"/>
      <c r="C241" s="198"/>
      <c r="D241" s="190" t="s">
        <v>201</v>
      </c>
      <c r="E241" s="199" t="s">
        <v>19</v>
      </c>
      <c r="F241" s="200" t="s">
        <v>84</v>
      </c>
      <c r="G241" s="198"/>
      <c r="H241" s="201">
        <v>1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201</v>
      </c>
      <c r="AU241" s="207" t="s">
        <v>86</v>
      </c>
      <c r="AV241" s="13" t="s">
        <v>86</v>
      </c>
      <c r="AW241" s="13" t="s">
        <v>37</v>
      </c>
      <c r="AX241" s="13" t="s">
        <v>84</v>
      </c>
      <c r="AY241" s="207" t="s">
        <v>189</v>
      </c>
    </row>
    <row r="242" spans="1:65" s="2" customFormat="1" ht="24.15" customHeight="1">
      <c r="A242" s="35"/>
      <c r="B242" s="36"/>
      <c r="C242" s="208" t="s">
        <v>445</v>
      </c>
      <c r="D242" s="208" t="s">
        <v>269</v>
      </c>
      <c r="E242" s="209" t="s">
        <v>633</v>
      </c>
      <c r="F242" s="210" t="s">
        <v>634</v>
      </c>
      <c r="G242" s="211" t="s">
        <v>194</v>
      </c>
      <c r="H242" s="212">
        <v>1</v>
      </c>
      <c r="I242" s="213"/>
      <c r="J242" s="214">
        <f>ROUND(I242*H242,2)</f>
        <v>0</v>
      </c>
      <c r="K242" s="215"/>
      <c r="L242" s="216"/>
      <c r="M242" s="217" t="s">
        <v>19</v>
      </c>
      <c r="N242" s="218" t="s">
        <v>47</v>
      </c>
      <c r="O242" s="65"/>
      <c r="P242" s="186">
        <f>O242*H242</f>
        <v>0</v>
      </c>
      <c r="Q242" s="186">
        <v>1.3299999999999999E-2</v>
      </c>
      <c r="R242" s="186">
        <f>Q242*H242</f>
        <v>1.3299999999999999E-2</v>
      </c>
      <c r="S242" s="186">
        <v>0</v>
      </c>
      <c r="T242" s="18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8" t="s">
        <v>226</v>
      </c>
      <c r="AT242" s="188" t="s">
        <v>269</v>
      </c>
      <c r="AU242" s="188" t="s">
        <v>86</v>
      </c>
      <c r="AY242" s="18" t="s">
        <v>189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8" t="s">
        <v>84</v>
      </c>
      <c r="BK242" s="189">
        <f>ROUND(I242*H242,2)</f>
        <v>0</v>
      </c>
      <c r="BL242" s="18" t="s">
        <v>195</v>
      </c>
      <c r="BM242" s="188" t="s">
        <v>1797</v>
      </c>
    </row>
    <row r="243" spans="1:65" s="2" customFormat="1" ht="19.2">
      <c r="A243" s="35"/>
      <c r="B243" s="36"/>
      <c r="C243" s="37"/>
      <c r="D243" s="190" t="s">
        <v>197</v>
      </c>
      <c r="E243" s="37"/>
      <c r="F243" s="191" t="s">
        <v>634</v>
      </c>
      <c r="G243" s="37"/>
      <c r="H243" s="37"/>
      <c r="I243" s="192"/>
      <c r="J243" s="37"/>
      <c r="K243" s="37"/>
      <c r="L243" s="40"/>
      <c r="M243" s="193"/>
      <c r="N243" s="194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197</v>
      </c>
      <c r="AU243" s="18" t="s">
        <v>86</v>
      </c>
    </row>
    <row r="244" spans="1:65" s="2" customFormat="1" ht="24.15" customHeight="1">
      <c r="A244" s="35"/>
      <c r="B244" s="36"/>
      <c r="C244" s="176" t="s">
        <v>449</v>
      </c>
      <c r="D244" s="176" t="s">
        <v>191</v>
      </c>
      <c r="E244" s="177" t="s">
        <v>646</v>
      </c>
      <c r="F244" s="178" t="s">
        <v>647</v>
      </c>
      <c r="G244" s="179" t="s">
        <v>194</v>
      </c>
      <c r="H244" s="180">
        <v>1</v>
      </c>
      <c r="I244" s="181"/>
      <c r="J244" s="182">
        <f>ROUND(I244*H244,2)</f>
        <v>0</v>
      </c>
      <c r="K244" s="183"/>
      <c r="L244" s="40"/>
      <c r="M244" s="184" t="s">
        <v>19</v>
      </c>
      <c r="N244" s="185" t="s">
        <v>47</v>
      </c>
      <c r="O244" s="65"/>
      <c r="P244" s="186">
        <f>O244*H244</f>
        <v>0</v>
      </c>
      <c r="Q244" s="186">
        <v>1.6000000000000001E-4</v>
      </c>
      <c r="R244" s="186">
        <f>Q244*H244</f>
        <v>1.6000000000000001E-4</v>
      </c>
      <c r="S244" s="186">
        <v>0</v>
      </c>
      <c r="T244" s="18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8" t="s">
        <v>195</v>
      </c>
      <c r="AT244" s="188" t="s">
        <v>191</v>
      </c>
      <c r="AU244" s="188" t="s">
        <v>86</v>
      </c>
      <c r="AY244" s="18" t="s">
        <v>189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8" t="s">
        <v>84</v>
      </c>
      <c r="BK244" s="189">
        <f>ROUND(I244*H244,2)</f>
        <v>0</v>
      </c>
      <c r="BL244" s="18" t="s">
        <v>195</v>
      </c>
      <c r="BM244" s="188" t="s">
        <v>1798</v>
      </c>
    </row>
    <row r="245" spans="1:65" s="2" customFormat="1" ht="19.2">
      <c r="A245" s="35"/>
      <c r="B245" s="36"/>
      <c r="C245" s="37"/>
      <c r="D245" s="190" t="s">
        <v>197</v>
      </c>
      <c r="E245" s="37"/>
      <c r="F245" s="191" t="s">
        <v>649</v>
      </c>
      <c r="G245" s="37"/>
      <c r="H245" s="37"/>
      <c r="I245" s="192"/>
      <c r="J245" s="37"/>
      <c r="K245" s="37"/>
      <c r="L245" s="40"/>
      <c r="M245" s="193"/>
      <c r="N245" s="194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197</v>
      </c>
      <c r="AU245" s="18" t="s">
        <v>86</v>
      </c>
    </row>
    <row r="246" spans="1:65" s="2" customFormat="1" ht="10.199999999999999">
      <c r="A246" s="35"/>
      <c r="B246" s="36"/>
      <c r="C246" s="37"/>
      <c r="D246" s="195" t="s">
        <v>199</v>
      </c>
      <c r="E246" s="37"/>
      <c r="F246" s="196" t="s">
        <v>650</v>
      </c>
      <c r="G246" s="37"/>
      <c r="H246" s="37"/>
      <c r="I246" s="192"/>
      <c r="J246" s="37"/>
      <c r="K246" s="37"/>
      <c r="L246" s="40"/>
      <c r="M246" s="193"/>
      <c r="N246" s="194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199</v>
      </c>
      <c r="AU246" s="18" t="s">
        <v>86</v>
      </c>
    </row>
    <row r="247" spans="1:65" s="13" customFormat="1" ht="10.199999999999999">
      <c r="B247" s="197"/>
      <c r="C247" s="198"/>
      <c r="D247" s="190" t="s">
        <v>201</v>
      </c>
      <c r="E247" s="199" t="s">
        <v>19</v>
      </c>
      <c r="F247" s="200" t="s">
        <v>84</v>
      </c>
      <c r="G247" s="198"/>
      <c r="H247" s="201">
        <v>1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201</v>
      </c>
      <c r="AU247" s="207" t="s">
        <v>86</v>
      </c>
      <c r="AV247" s="13" t="s">
        <v>86</v>
      </c>
      <c r="AW247" s="13" t="s">
        <v>37</v>
      </c>
      <c r="AX247" s="13" t="s">
        <v>84</v>
      </c>
      <c r="AY247" s="207" t="s">
        <v>189</v>
      </c>
    </row>
    <row r="248" spans="1:65" s="2" customFormat="1" ht="16.5" customHeight="1">
      <c r="A248" s="35"/>
      <c r="B248" s="36"/>
      <c r="C248" s="176" t="s">
        <v>455</v>
      </c>
      <c r="D248" s="176" t="s">
        <v>191</v>
      </c>
      <c r="E248" s="177" t="s">
        <v>656</v>
      </c>
      <c r="F248" s="178" t="s">
        <v>657</v>
      </c>
      <c r="G248" s="179" t="s">
        <v>210</v>
      </c>
      <c r="H248" s="180">
        <v>2.5</v>
      </c>
      <c r="I248" s="181"/>
      <c r="J248" s="182">
        <f>ROUND(I248*H248,2)</f>
        <v>0</v>
      </c>
      <c r="K248" s="183"/>
      <c r="L248" s="40"/>
      <c r="M248" s="184" t="s">
        <v>19</v>
      </c>
      <c r="N248" s="185" t="s">
        <v>47</v>
      </c>
      <c r="O248" s="65"/>
      <c r="P248" s="186">
        <f>O248*H248</f>
        <v>0</v>
      </c>
      <c r="Q248" s="186">
        <v>1.9000000000000001E-4</v>
      </c>
      <c r="R248" s="186">
        <f>Q248*H248</f>
        <v>4.7500000000000005E-4</v>
      </c>
      <c r="S248" s="186">
        <v>0</v>
      </c>
      <c r="T248" s="18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8" t="s">
        <v>195</v>
      </c>
      <c r="AT248" s="188" t="s">
        <v>191</v>
      </c>
      <c r="AU248" s="188" t="s">
        <v>86</v>
      </c>
      <c r="AY248" s="18" t="s">
        <v>189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18" t="s">
        <v>84</v>
      </c>
      <c r="BK248" s="189">
        <f>ROUND(I248*H248,2)</f>
        <v>0</v>
      </c>
      <c r="BL248" s="18" t="s">
        <v>195</v>
      </c>
      <c r="BM248" s="188" t="s">
        <v>1799</v>
      </c>
    </row>
    <row r="249" spans="1:65" s="2" customFormat="1" ht="10.199999999999999">
      <c r="A249" s="35"/>
      <c r="B249" s="36"/>
      <c r="C249" s="37"/>
      <c r="D249" s="190" t="s">
        <v>197</v>
      </c>
      <c r="E249" s="37"/>
      <c r="F249" s="191" t="s">
        <v>659</v>
      </c>
      <c r="G249" s="37"/>
      <c r="H249" s="37"/>
      <c r="I249" s="192"/>
      <c r="J249" s="37"/>
      <c r="K249" s="37"/>
      <c r="L249" s="40"/>
      <c r="M249" s="193"/>
      <c r="N249" s="194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197</v>
      </c>
      <c r="AU249" s="18" t="s">
        <v>86</v>
      </c>
    </row>
    <row r="250" spans="1:65" s="2" customFormat="1" ht="10.199999999999999">
      <c r="A250" s="35"/>
      <c r="B250" s="36"/>
      <c r="C250" s="37"/>
      <c r="D250" s="195" t="s">
        <v>199</v>
      </c>
      <c r="E250" s="37"/>
      <c r="F250" s="196" t="s">
        <v>660</v>
      </c>
      <c r="G250" s="37"/>
      <c r="H250" s="37"/>
      <c r="I250" s="192"/>
      <c r="J250" s="37"/>
      <c r="K250" s="37"/>
      <c r="L250" s="40"/>
      <c r="M250" s="193"/>
      <c r="N250" s="194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199</v>
      </c>
      <c r="AU250" s="18" t="s">
        <v>86</v>
      </c>
    </row>
    <row r="251" spans="1:65" s="13" customFormat="1" ht="10.199999999999999">
      <c r="B251" s="197"/>
      <c r="C251" s="198"/>
      <c r="D251" s="190" t="s">
        <v>201</v>
      </c>
      <c r="E251" s="199" t="s">
        <v>19</v>
      </c>
      <c r="F251" s="200" t="s">
        <v>1800</v>
      </c>
      <c r="G251" s="198"/>
      <c r="H251" s="201">
        <v>2.5</v>
      </c>
      <c r="I251" s="202"/>
      <c r="J251" s="198"/>
      <c r="K251" s="198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201</v>
      </c>
      <c r="AU251" s="207" t="s">
        <v>86</v>
      </c>
      <c r="AV251" s="13" t="s">
        <v>86</v>
      </c>
      <c r="AW251" s="13" t="s">
        <v>37</v>
      </c>
      <c r="AX251" s="13" t="s">
        <v>84</v>
      </c>
      <c r="AY251" s="207" t="s">
        <v>189</v>
      </c>
    </row>
    <row r="252" spans="1:65" s="2" customFormat="1" ht="21.75" customHeight="1">
      <c r="A252" s="35"/>
      <c r="B252" s="36"/>
      <c r="C252" s="176" t="s">
        <v>459</v>
      </c>
      <c r="D252" s="176" t="s">
        <v>191</v>
      </c>
      <c r="E252" s="177" t="s">
        <v>663</v>
      </c>
      <c r="F252" s="178" t="s">
        <v>664</v>
      </c>
      <c r="G252" s="179" t="s">
        <v>210</v>
      </c>
      <c r="H252" s="180">
        <v>1</v>
      </c>
      <c r="I252" s="181"/>
      <c r="J252" s="182">
        <f>ROUND(I252*H252,2)</f>
        <v>0</v>
      </c>
      <c r="K252" s="183"/>
      <c r="L252" s="40"/>
      <c r="M252" s="184" t="s">
        <v>19</v>
      </c>
      <c r="N252" s="185" t="s">
        <v>47</v>
      </c>
      <c r="O252" s="65"/>
      <c r="P252" s="186">
        <f>O252*H252</f>
        <v>0</v>
      </c>
      <c r="Q252" s="186">
        <v>6.9999999999999994E-5</v>
      </c>
      <c r="R252" s="186">
        <f>Q252*H252</f>
        <v>6.9999999999999994E-5</v>
      </c>
      <c r="S252" s="186">
        <v>0</v>
      </c>
      <c r="T252" s="18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8" t="s">
        <v>195</v>
      </c>
      <c r="AT252" s="188" t="s">
        <v>191</v>
      </c>
      <c r="AU252" s="188" t="s">
        <v>86</v>
      </c>
      <c r="AY252" s="18" t="s">
        <v>189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8" t="s">
        <v>84</v>
      </c>
      <c r="BK252" s="189">
        <f>ROUND(I252*H252,2)</f>
        <v>0</v>
      </c>
      <c r="BL252" s="18" t="s">
        <v>195</v>
      </c>
      <c r="BM252" s="188" t="s">
        <v>1801</v>
      </c>
    </row>
    <row r="253" spans="1:65" s="2" customFormat="1" ht="10.199999999999999">
      <c r="A253" s="35"/>
      <c r="B253" s="36"/>
      <c r="C253" s="37"/>
      <c r="D253" s="190" t="s">
        <v>197</v>
      </c>
      <c r="E253" s="37"/>
      <c r="F253" s="191" t="s">
        <v>666</v>
      </c>
      <c r="G253" s="37"/>
      <c r="H253" s="37"/>
      <c r="I253" s="192"/>
      <c r="J253" s="37"/>
      <c r="K253" s="37"/>
      <c r="L253" s="40"/>
      <c r="M253" s="193"/>
      <c r="N253" s="194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197</v>
      </c>
      <c r="AU253" s="18" t="s">
        <v>86</v>
      </c>
    </row>
    <row r="254" spans="1:65" s="2" customFormat="1" ht="10.199999999999999">
      <c r="A254" s="35"/>
      <c r="B254" s="36"/>
      <c r="C254" s="37"/>
      <c r="D254" s="195" t="s">
        <v>199</v>
      </c>
      <c r="E254" s="37"/>
      <c r="F254" s="196" t="s">
        <v>667</v>
      </c>
      <c r="G254" s="37"/>
      <c r="H254" s="37"/>
      <c r="I254" s="192"/>
      <c r="J254" s="37"/>
      <c r="K254" s="37"/>
      <c r="L254" s="40"/>
      <c r="M254" s="193"/>
      <c r="N254" s="194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199</v>
      </c>
      <c r="AU254" s="18" t="s">
        <v>86</v>
      </c>
    </row>
    <row r="255" spans="1:65" s="13" customFormat="1" ht="10.199999999999999">
      <c r="B255" s="197"/>
      <c r="C255" s="198"/>
      <c r="D255" s="190" t="s">
        <v>201</v>
      </c>
      <c r="E255" s="199" t="s">
        <v>19</v>
      </c>
      <c r="F255" s="200" t="s">
        <v>1327</v>
      </c>
      <c r="G255" s="198"/>
      <c r="H255" s="201">
        <v>1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201</v>
      </c>
      <c r="AU255" s="207" t="s">
        <v>86</v>
      </c>
      <c r="AV255" s="13" t="s">
        <v>86</v>
      </c>
      <c r="AW255" s="13" t="s">
        <v>37</v>
      </c>
      <c r="AX255" s="13" t="s">
        <v>84</v>
      </c>
      <c r="AY255" s="207" t="s">
        <v>189</v>
      </c>
    </row>
    <row r="256" spans="1:65" s="12" customFormat="1" ht="22.8" customHeight="1">
      <c r="B256" s="160"/>
      <c r="C256" s="161"/>
      <c r="D256" s="162" t="s">
        <v>75</v>
      </c>
      <c r="E256" s="174" t="s">
        <v>249</v>
      </c>
      <c r="F256" s="174" t="s">
        <v>799</v>
      </c>
      <c r="G256" s="161"/>
      <c r="H256" s="161"/>
      <c r="I256" s="164"/>
      <c r="J256" s="175">
        <f>BK256</f>
        <v>0</v>
      </c>
      <c r="K256" s="161"/>
      <c r="L256" s="166"/>
      <c r="M256" s="167"/>
      <c r="N256" s="168"/>
      <c r="O256" s="168"/>
      <c r="P256" s="169">
        <f>SUM(P257:P260)</f>
        <v>0</v>
      </c>
      <c r="Q256" s="168"/>
      <c r="R256" s="169">
        <f>SUM(R257:R260)</f>
        <v>0</v>
      </c>
      <c r="S256" s="168"/>
      <c r="T256" s="170">
        <f>SUM(T257:T260)</f>
        <v>0</v>
      </c>
      <c r="AR256" s="171" t="s">
        <v>84</v>
      </c>
      <c r="AT256" s="172" t="s">
        <v>75</v>
      </c>
      <c r="AU256" s="172" t="s">
        <v>84</v>
      </c>
      <c r="AY256" s="171" t="s">
        <v>189</v>
      </c>
      <c r="BK256" s="173">
        <f>SUM(BK257:BK260)</f>
        <v>0</v>
      </c>
    </row>
    <row r="257" spans="1:65" s="2" customFormat="1" ht="24.15" customHeight="1">
      <c r="A257" s="35"/>
      <c r="B257" s="36"/>
      <c r="C257" s="176" t="s">
        <v>465</v>
      </c>
      <c r="D257" s="176" t="s">
        <v>191</v>
      </c>
      <c r="E257" s="177" t="s">
        <v>800</v>
      </c>
      <c r="F257" s="178" t="s">
        <v>801</v>
      </c>
      <c r="G257" s="179" t="s">
        <v>210</v>
      </c>
      <c r="H257" s="180">
        <v>4.3</v>
      </c>
      <c r="I257" s="181"/>
      <c r="J257" s="182">
        <f>ROUND(I257*H257,2)</f>
        <v>0</v>
      </c>
      <c r="K257" s="183"/>
      <c r="L257" s="40"/>
      <c r="M257" s="184" t="s">
        <v>19</v>
      </c>
      <c r="N257" s="185" t="s">
        <v>47</v>
      </c>
      <c r="O257" s="65"/>
      <c r="P257" s="186">
        <f>O257*H257</f>
        <v>0</v>
      </c>
      <c r="Q257" s="186">
        <v>0</v>
      </c>
      <c r="R257" s="186">
        <f>Q257*H257</f>
        <v>0</v>
      </c>
      <c r="S257" s="186">
        <v>0</v>
      </c>
      <c r="T257" s="18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8" t="s">
        <v>195</v>
      </c>
      <c r="AT257" s="188" t="s">
        <v>191</v>
      </c>
      <c r="AU257" s="188" t="s">
        <v>86</v>
      </c>
      <c r="AY257" s="18" t="s">
        <v>189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8" t="s">
        <v>84</v>
      </c>
      <c r="BK257" s="189">
        <f>ROUND(I257*H257,2)</f>
        <v>0</v>
      </c>
      <c r="BL257" s="18" t="s">
        <v>195</v>
      </c>
      <c r="BM257" s="188" t="s">
        <v>1802</v>
      </c>
    </row>
    <row r="258" spans="1:65" s="2" customFormat="1" ht="19.2">
      <c r="A258" s="35"/>
      <c r="B258" s="36"/>
      <c r="C258" s="37"/>
      <c r="D258" s="190" t="s">
        <v>197</v>
      </c>
      <c r="E258" s="37"/>
      <c r="F258" s="191" t="s">
        <v>803</v>
      </c>
      <c r="G258" s="37"/>
      <c r="H258" s="37"/>
      <c r="I258" s="192"/>
      <c r="J258" s="37"/>
      <c r="K258" s="37"/>
      <c r="L258" s="40"/>
      <c r="M258" s="193"/>
      <c r="N258" s="194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197</v>
      </c>
      <c r="AU258" s="18" t="s">
        <v>86</v>
      </c>
    </row>
    <row r="259" spans="1:65" s="2" customFormat="1" ht="10.199999999999999">
      <c r="A259" s="35"/>
      <c r="B259" s="36"/>
      <c r="C259" s="37"/>
      <c r="D259" s="195" t="s">
        <v>199</v>
      </c>
      <c r="E259" s="37"/>
      <c r="F259" s="196" t="s">
        <v>804</v>
      </c>
      <c r="G259" s="37"/>
      <c r="H259" s="37"/>
      <c r="I259" s="192"/>
      <c r="J259" s="37"/>
      <c r="K259" s="37"/>
      <c r="L259" s="40"/>
      <c r="M259" s="193"/>
      <c r="N259" s="194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199</v>
      </c>
      <c r="AU259" s="18" t="s">
        <v>86</v>
      </c>
    </row>
    <row r="260" spans="1:65" s="13" customFormat="1" ht="10.199999999999999">
      <c r="B260" s="197"/>
      <c r="C260" s="198"/>
      <c r="D260" s="190" t="s">
        <v>201</v>
      </c>
      <c r="E260" s="199" t="s">
        <v>19</v>
      </c>
      <c r="F260" s="200" t="s">
        <v>1803</v>
      </c>
      <c r="G260" s="198"/>
      <c r="H260" s="201">
        <v>4.3</v>
      </c>
      <c r="I260" s="202"/>
      <c r="J260" s="198"/>
      <c r="K260" s="198"/>
      <c r="L260" s="203"/>
      <c r="M260" s="204"/>
      <c r="N260" s="205"/>
      <c r="O260" s="205"/>
      <c r="P260" s="205"/>
      <c r="Q260" s="205"/>
      <c r="R260" s="205"/>
      <c r="S260" s="205"/>
      <c r="T260" s="206"/>
      <c r="AT260" s="207" t="s">
        <v>201</v>
      </c>
      <c r="AU260" s="207" t="s">
        <v>86</v>
      </c>
      <c r="AV260" s="13" t="s">
        <v>86</v>
      </c>
      <c r="AW260" s="13" t="s">
        <v>37</v>
      </c>
      <c r="AX260" s="13" t="s">
        <v>84</v>
      </c>
      <c r="AY260" s="207" t="s">
        <v>189</v>
      </c>
    </row>
    <row r="261" spans="1:65" s="12" customFormat="1" ht="22.8" customHeight="1">
      <c r="B261" s="160"/>
      <c r="C261" s="161"/>
      <c r="D261" s="162" t="s">
        <v>75</v>
      </c>
      <c r="E261" s="174" t="s">
        <v>675</v>
      </c>
      <c r="F261" s="174" t="s">
        <v>676</v>
      </c>
      <c r="G261" s="161"/>
      <c r="H261" s="161"/>
      <c r="I261" s="164"/>
      <c r="J261" s="175">
        <f>BK261</f>
        <v>0</v>
      </c>
      <c r="K261" s="161"/>
      <c r="L261" s="166"/>
      <c r="M261" s="167"/>
      <c r="N261" s="168"/>
      <c r="O261" s="168"/>
      <c r="P261" s="169">
        <f>SUM(P262:P274)</f>
        <v>0</v>
      </c>
      <c r="Q261" s="168"/>
      <c r="R261" s="169">
        <f>SUM(R262:R274)</f>
        <v>0</v>
      </c>
      <c r="S261" s="168"/>
      <c r="T261" s="170">
        <f>SUM(T262:T274)</f>
        <v>0</v>
      </c>
      <c r="AR261" s="171" t="s">
        <v>84</v>
      </c>
      <c r="AT261" s="172" t="s">
        <v>75</v>
      </c>
      <c r="AU261" s="172" t="s">
        <v>84</v>
      </c>
      <c r="AY261" s="171" t="s">
        <v>189</v>
      </c>
      <c r="BK261" s="173">
        <f>SUM(BK262:BK274)</f>
        <v>0</v>
      </c>
    </row>
    <row r="262" spans="1:65" s="2" customFormat="1" ht="21.75" customHeight="1">
      <c r="A262" s="35"/>
      <c r="B262" s="36"/>
      <c r="C262" s="176" t="s">
        <v>469</v>
      </c>
      <c r="D262" s="176" t="s">
        <v>191</v>
      </c>
      <c r="E262" s="177" t="s">
        <v>805</v>
      </c>
      <c r="F262" s="178" t="s">
        <v>806</v>
      </c>
      <c r="G262" s="179" t="s">
        <v>336</v>
      </c>
      <c r="H262" s="180">
        <v>0.42899999999999999</v>
      </c>
      <c r="I262" s="181"/>
      <c r="J262" s="182">
        <f>ROUND(I262*H262,2)</f>
        <v>0</v>
      </c>
      <c r="K262" s="183"/>
      <c r="L262" s="40"/>
      <c r="M262" s="184" t="s">
        <v>19</v>
      </c>
      <c r="N262" s="185" t="s">
        <v>47</v>
      </c>
      <c r="O262" s="65"/>
      <c r="P262" s="186">
        <f>O262*H262</f>
        <v>0</v>
      </c>
      <c r="Q262" s="186">
        <v>0</v>
      </c>
      <c r="R262" s="186">
        <f>Q262*H262</f>
        <v>0</v>
      </c>
      <c r="S262" s="186">
        <v>0</v>
      </c>
      <c r="T262" s="18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8" t="s">
        <v>195</v>
      </c>
      <c r="AT262" s="188" t="s">
        <v>191</v>
      </c>
      <c r="AU262" s="188" t="s">
        <v>86</v>
      </c>
      <c r="AY262" s="18" t="s">
        <v>189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8" t="s">
        <v>84</v>
      </c>
      <c r="BK262" s="189">
        <f>ROUND(I262*H262,2)</f>
        <v>0</v>
      </c>
      <c r="BL262" s="18" t="s">
        <v>195</v>
      </c>
      <c r="BM262" s="188" t="s">
        <v>1804</v>
      </c>
    </row>
    <row r="263" spans="1:65" s="2" customFormat="1" ht="28.8">
      <c r="A263" s="35"/>
      <c r="B263" s="36"/>
      <c r="C263" s="37"/>
      <c r="D263" s="190" t="s">
        <v>197</v>
      </c>
      <c r="E263" s="37"/>
      <c r="F263" s="191" t="s">
        <v>808</v>
      </c>
      <c r="G263" s="37"/>
      <c r="H263" s="37"/>
      <c r="I263" s="192"/>
      <c r="J263" s="37"/>
      <c r="K263" s="37"/>
      <c r="L263" s="40"/>
      <c r="M263" s="193"/>
      <c r="N263" s="194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197</v>
      </c>
      <c r="AU263" s="18" t="s">
        <v>86</v>
      </c>
    </row>
    <row r="264" spans="1:65" s="2" customFormat="1" ht="10.199999999999999">
      <c r="A264" s="35"/>
      <c r="B264" s="36"/>
      <c r="C264" s="37"/>
      <c r="D264" s="195" t="s">
        <v>199</v>
      </c>
      <c r="E264" s="37"/>
      <c r="F264" s="196" t="s">
        <v>809</v>
      </c>
      <c r="G264" s="37"/>
      <c r="H264" s="37"/>
      <c r="I264" s="192"/>
      <c r="J264" s="37"/>
      <c r="K264" s="37"/>
      <c r="L264" s="40"/>
      <c r="M264" s="193"/>
      <c r="N264" s="194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199</v>
      </c>
      <c r="AU264" s="18" t="s">
        <v>86</v>
      </c>
    </row>
    <row r="265" spans="1:65" s="13" customFormat="1" ht="10.199999999999999">
      <c r="B265" s="197"/>
      <c r="C265" s="198"/>
      <c r="D265" s="190" t="s">
        <v>201</v>
      </c>
      <c r="E265" s="199" t="s">
        <v>19</v>
      </c>
      <c r="F265" s="200" t="s">
        <v>1805</v>
      </c>
      <c r="G265" s="198"/>
      <c r="H265" s="201">
        <v>0.42899999999999999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201</v>
      </c>
      <c r="AU265" s="207" t="s">
        <v>86</v>
      </c>
      <c r="AV265" s="13" t="s">
        <v>86</v>
      </c>
      <c r="AW265" s="13" t="s">
        <v>37</v>
      </c>
      <c r="AX265" s="13" t="s">
        <v>84</v>
      </c>
      <c r="AY265" s="207" t="s">
        <v>189</v>
      </c>
    </row>
    <row r="266" spans="1:65" s="2" customFormat="1" ht="24.15" customHeight="1">
      <c r="A266" s="35"/>
      <c r="B266" s="36"/>
      <c r="C266" s="176" t="s">
        <v>475</v>
      </c>
      <c r="D266" s="176" t="s">
        <v>191</v>
      </c>
      <c r="E266" s="177" t="s">
        <v>810</v>
      </c>
      <c r="F266" s="178" t="s">
        <v>811</v>
      </c>
      <c r="G266" s="179" t="s">
        <v>336</v>
      </c>
      <c r="H266" s="180">
        <v>19.305</v>
      </c>
      <c r="I266" s="181"/>
      <c r="J266" s="182">
        <f>ROUND(I266*H266,2)</f>
        <v>0</v>
      </c>
      <c r="K266" s="183"/>
      <c r="L266" s="40"/>
      <c r="M266" s="184" t="s">
        <v>19</v>
      </c>
      <c r="N266" s="185" t="s">
        <v>47</v>
      </c>
      <c r="O266" s="65"/>
      <c r="P266" s="186">
        <f>O266*H266</f>
        <v>0</v>
      </c>
      <c r="Q266" s="186">
        <v>0</v>
      </c>
      <c r="R266" s="186">
        <f>Q266*H266</f>
        <v>0</v>
      </c>
      <c r="S266" s="186">
        <v>0</v>
      </c>
      <c r="T266" s="18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8" t="s">
        <v>195</v>
      </c>
      <c r="AT266" s="188" t="s">
        <v>191</v>
      </c>
      <c r="AU266" s="188" t="s">
        <v>86</v>
      </c>
      <c r="AY266" s="18" t="s">
        <v>189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8" t="s">
        <v>84</v>
      </c>
      <c r="BK266" s="189">
        <f>ROUND(I266*H266,2)</f>
        <v>0</v>
      </c>
      <c r="BL266" s="18" t="s">
        <v>195</v>
      </c>
      <c r="BM266" s="188" t="s">
        <v>1806</v>
      </c>
    </row>
    <row r="267" spans="1:65" s="2" customFormat="1" ht="28.8">
      <c r="A267" s="35"/>
      <c r="B267" s="36"/>
      <c r="C267" s="37"/>
      <c r="D267" s="190" t="s">
        <v>197</v>
      </c>
      <c r="E267" s="37"/>
      <c r="F267" s="191" t="s">
        <v>813</v>
      </c>
      <c r="G267" s="37"/>
      <c r="H267" s="37"/>
      <c r="I267" s="192"/>
      <c r="J267" s="37"/>
      <c r="K267" s="37"/>
      <c r="L267" s="40"/>
      <c r="M267" s="193"/>
      <c r="N267" s="194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197</v>
      </c>
      <c r="AU267" s="18" t="s">
        <v>86</v>
      </c>
    </row>
    <row r="268" spans="1:65" s="2" customFormat="1" ht="10.199999999999999">
      <c r="A268" s="35"/>
      <c r="B268" s="36"/>
      <c r="C268" s="37"/>
      <c r="D268" s="195" t="s">
        <v>199</v>
      </c>
      <c r="E268" s="37"/>
      <c r="F268" s="196" t="s">
        <v>814</v>
      </c>
      <c r="G268" s="37"/>
      <c r="H268" s="37"/>
      <c r="I268" s="192"/>
      <c r="J268" s="37"/>
      <c r="K268" s="37"/>
      <c r="L268" s="40"/>
      <c r="M268" s="193"/>
      <c r="N268" s="194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199</v>
      </c>
      <c r="AU268" s="18" t="s">
        <v>86</v>
      </c>
    </row>
    <row r="269" spans="1:65" s="13" customFormat="1" ht="10.199999999999999">
      <c r="B269" s="197"/>
      <c r="C269" s="198"/>
      <c r="D269" s="190" t="s">
        <v>201</v>
      </c>
      <c r="E269" s="199" t="s">
        <v>19</v>
      </c>
      <c r="F269" s="200" t="s">
        <v>1805</v>
      </c>
      <c r="G269" s="198"/>
      <c r="H269" s="201">
        <v>0.42899999999999999</v>
      </c>
      <c r="I269" s="202"/>
      <c r="J269" s="198"/>
      <c r="K269" s="198"/>
      <c r="L269" s="203"/>
      <c r="M269" s="204"/>
      <c r="N269" s="205"/>
      <c r="O269" s="205"/>
      <c r="P269" s="205"/>
      <c r="Q269" s="205"/>
      <c r="R269" s="205"/>
      <c r="S269" s="205"/>
      <c r="T269" s="206"/>
      <c r="AT269" s="207" t="s">
        <v>201</v>
      </c>
      <c r="AU269" s="207" t="s">
        <v>86</v>
      </c>
      <c r="AV269" s="13" t="s">
        <v>86</v>
      </c>
      <c r="AW269" s="13" t="s">
        <v>37</v>
      </c>
      <c r="AX269" s="13" t="s">
        <v>84</v>
      </c>
      <c r="AY269" s="207" t="s">
        <v>189</v>
      </c>
    </row>
    <row r="270" spans="1:65" s="13" customFormat="1" ht="10.199999999999999">
      <c r="B270" s="197"/>
      <c r="C270" s="198"/>
      <c r="D270" s="190" t="s">
        <v>201</v>
      </c>
      <c r="E270" s="198"/>
      <c r="F270" s="200" t="s">
        <v>1807</v>
      </c>
      <c r="G270" s="198"/>
      <c r="H270" s="201">
        <v>19.305</v>
      </c>
      <c r="I270" s="202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201</v>
      </c>
      <c r="AU270" s="207" t="s">
        <v>86</v>
      </c>
      <c r="AV270" s="13" t="s">
        <v>86</v>
      </c>
      <c r="AW270" s="13" t="s">
        <v>4</v>
      </c>
      <c r="AX270" s="13" t="s">
        <v>84</v>
      </c>
      <c r="AY270" s="207" t="s">
        <v>189</v>
      </c>
    </row>
    <row r="271" spans="1:65" s="2" customFormat="1" ht="44.25" customHeight="1">
      <c r="A271" s="35"/>
      <c r="B271" s="36"/>
      <c r="C271" s="176" t="s">
        <v>479</v>
      </c>
      <c r="D271" s="176" t="s">
        <v>191</v>
      </c>
      <c r="E271" s="177" t="s">
        <v>1808</v>
      </c>
      <c r="F271" s="178" t="s">
        <v>1809</v>
      </c>
      <c r="G271" s="179" t="s">
        <v>336</v>
      </c>
      <c r="H271" s="180">
        <v>0.42899999999999999</v>
      </c>
      <c r="I271" s="181"/>
      <c r="J271" s="182">
        <f>ROUND(I271*H271,2)</f>
        <v>0</v>
      </c>
      <c r="K271" s="183"/>
      <c r="L271" s="40"/>
      <c r="M271" s="184" t="s">
        <v>19</v>
      </c>
      <c r="N271" s="185" t="s">
        <v>47</v>
      </c>
      <c r="O271" s="65"/>
      <c r="P271" s="186">
        <f>O271*H271</f>
        <v>0</v>
      </c>
      <c r="Q271" s="186">
        <v>0</v>
      </c>
      <c r="R271" s="186">
        <f>Q271*H271</f>
        <v>0</v>
      </c>
      <c r="S271" s="186">
        <v>0</v>
      </c>
      <c r="T271" s="18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8" t="s">
        <v>195</v>
      </c>
      <c r="AT271" s="188" t="s">
        <v>191</v>
      </c>
      <c r="AU271" s="188" t="s">
        <v>86</v>
      </c>
      <c r="AY271" s="18" t="s">
        <v>189</v>
      </c>
      <c r="BE271" s="189">
        <f>IF(N271="základní",J271,0)</f>
        <v>0</v>
      </c>
      <c r="BF271" s="189">
        <f>IF(N271="snížená",J271,0)</f>
        <v>0</v>
      </c>
      <c r="BG271" s="189">
        <f>IF(N271="zákl. přenesená",J271,0)</f>
        <v>0</v>
      </c>
      <c r="BH271" s="189">
        <f>IF(N271="sníž. přenesená",J271,0)</f>
        <v>0</v>
      </c>
      <c r="BI271" s="189">
        <f>IF(N271="nulová",J271,0)</f>
        <v>0</v>
      </c>
      <c r="BJ271" s="18" t="s">
        <v>84</v>
      </c>
      <c r="BK271" s="189">
        <f>ROUND(I271*H271,2)</f>
        <v>0</v>
      </c>
      <c r="BL271" s="18" t="s">
        <v>195</v>
      </c>
      <c r="BM271" s="188" t="s">
        <v>1810</v>
      </c>
    </row>
    <row r="272" spans="1:65" s="2" customFormat="1" ht="28.8">
      <c r="A272" s="35"/>
      <c r="B272" s="36"/>
      <c r="C272" s="37"/>
      <c r="D272" s="190" t="s">
        <v>197</v>
      </c>
      <c r="E272" s="37"/>
      <c r="F272" s="191" t="s">
        <v>1809</v>
      </c>
      <c r="G272" s="37"/>
      <c r="H272" s="37"/>
      <c r="I272" s="192"/>
      <c r="J272" s="37"/>
      <c r="K272" s="37"/>
      <c r="L272" s="40"/>
      <c r="M272" s="193"/>
      <c r="N272" s="194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197</v>
      </c>
      <c r="AU272" s="18" t="s">
        <v>86</v>
      </c>
    </row>
    <row r="273" spans="1:65" s="2" customFormat="1" ht="10.199999999999999">
      <c r="A273" s="35"/>
      <c r="B273" s="36"/>
      <c r="C273" s="37"/>
      <c r="D273" s="195" t="s">
        <v>199</v>
      </c>
      <c r="E273" s="37"/>
      <c r="F273" s="196" t="s">
        <v>1811</v>
      </c>
      <c r="G273" s="37"/>
      <c r="H273" s="37"/>
      <c r="I273" s="192"/>
      <c r="J273" s="37"/>
      <c r="K273" s="37"/>
      <c r="L273" s="40"/>
      <c r="M273" s="193"/>
      <c r="N273" s="194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199</v>
      </c>
      <c r="AU273" s="18" t="s">
        <v>86</v>
      </c>
    </row>
    <row r="274" spans="1:65" s="13" customFormat="1" ht="10.199999999999999">
      <c r="B274" s="197"/>
      <c r="C274" s="198"/>
      <c r="D274" s="190" t="s">
        <v>201</v>
      </c>
      <c r="E274" s="199" t="s">
        <v>19</v>
      </c>
      <c r="F274" s="200" t="s">
        <v>1805</v>
      </c>
      <c r="G274" s="198"/>
      <c r="H274" s="201">
        <v>0.42899999999999999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201</v>
      </c>
      <c r="AU274" s="207" t="s">
        <v>86</v>
      </c>
      <c r="AV274" s="13" t="s">
        <v>86</v>
      </c>
      <c r="AW274" s="13" t="s">
        <v>37</v>
      </c>
      <c r="AX274" s="13" t="s">
        <v>84</v>
      </c>
      <c r="AY274" s="207" t="s">
        <v>189</v>
      </c>
    </row>
    <row r="275" spans="1:65" s="12" customFormat="1" ht="22.8" customHeight="1">
      <c r="B275" s="160"/>
      <c r="C275" s="161"/>
      <c r="D275" s="162" t="s">
        <v>75</v>
      </c>
      <c r="E275" s="174" t="s">
        <v>696</v>
      </c>
      <c r="F275" s="174" t="s">
        <v>697</v>
      </c>
      <c r="G275" s="161"/>
      <c r="H275" s="161"/>
      <c r="I275" s="164"/>
      <c r="J275" s="175">
        <f>BK275</f>
        <v>0</v>
      </c>
      <c r="K275" s="161"/>
      <c r="L275" s="166"/>
      <c r="M275" s="167"/>
      <c r="N275" s="168"/>
      <c r="O275" s="168"/>
      <c r="P275" s="169">
        <f>SUM(P276:P281)</f>
        <v>0</v>
      </c>
      <c r="Q275" s="168"/>
      <c r="R275" s="169">
        <f>SUM(R276:R281)</f>
        <v>0</v>
      </c>
      <c r="S275" s="168"/>
      <c r="T275" s="170">
        <f>SUM(T276:T281)</f>
        <v>0</v>
      </c>
      <c r="AR275" s="171" t="s">
        <v>84</v>
      </c>
      <c r="AT275" s="172" t="s">
        <v>75</v>
      </c>
      <c r="AU275" s="172" t="s">
        <v>84</v>
      </c>
      <c r="AY275" s="171" t="s">
        <v>189</v>
      </c>
      <c r="BK275" s="173">
        <f>SUM(BK276:BK281)</f>
        <v>0</v>
      </c>
    </row>
    <row r="276" spans="1:65" s="2" customFormat="1" ht="24.15" customHeight="1">
      <c r="A276" s="35"/>
      <c r="B276" s="36"/>
      <c r="C276" s="176" t="s">
        <v>486</v>
      </c>
      <c r="D276" s="176" t="s">
        <v>191</v>
      </c>
      <c r="E276" s="177" t="s">
        <v>699</v>
      </c>
      <c r="F276" s="178" t="s">
        <v>700</v>
      </c>
      <c r="G276" s="179" t="s">
        <v>336</v>
      </c>
      <c r="H276" s="180">
        <v>2.2029999999999998</v>
      </c>
      <c r="I276" s="181"/>
      <c r="J276" s="182">
        <f>ROUND(I276*H276,2)</f>
        <v>0</v>
      </c>
      <c r="K276" s="183"/>
      <c r="L276" s="40"/>
      <c r="M276" s="184" t="s">
        <v>19</v>
      </c>
      <c r="N276" s="185" t="s">
        <v>47</v>
      </c>
      <c r="O276" s="65"/>
      <c r="P276" s="186">
        <f>O276*H276</f>
        <v>0</v>
      </c>
      <c r="Q276" s="186">
        <v>0</v>
      </c>
      <c r="R276" s="186">
        <f>Q276*H276</f>
        <v>0</v>
      </c>
      <c r="S276" s="186">
        <v>0</v>
      </c>
      <c r="T276" s="18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8" t="s">
        <v>195</v>
      </c>
      <c r="AT276" s="188" t="s">
        <v>191</v>
      </c>
      <c r="AU276" s="188" t="s">
        <v>86</v>
      </c>
      <c r="AY276" s="18" t="s">
        <v>189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8" t="s">
        <v>84</v>
      </c>
      <c r="BK276" s="189">
        <f>ROUND(I276*H276,2)</f>
        <v>0</v>
      </c>
      <c r="BL276" s="18" t="s">
        <v>195</v>
      </c>
      <c r="BM276" s="188" t="s">
        <v>1812</v>
      </c>
    </row>
    <row r="277" spans="1:65" s="2" customFormat="1" ht="28.8">
      <c r="A277" s="35"/>
      <c r="B277" s="36"/>
      <c r="C277" s="37"/>
      <c r="D277" s="190" t="s">
        <v>197</v>
      </c>
      <c r="E277" s="37"/>
      <c r="F277" s="191" t="s">
        <v>702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197</v>
      </c>
      <c r="AU277" s="18" t="s">
        <v>86</v>
      </c>
    </row>
    <row r="278" spans="1:65" s="2" customFormat="1" ht="10.199999999999999">
      <c r="A278" s="35"/>
      <c r="B278" s="36"/>
      <c r="C278" s="37"/>
      <c r="D278" s="195" t="s">
        <v>199</v>
      </c>
      <c r="E278" s="37"/>
      <c r="F278" s="196" t="s">
        <v>703</v>
      </c>
      <c r="G278" s="37"/>
      <c r="H278" s="37"/>
      <c r="I278" s="192"/>
      <c r="J278" s="37"/>
      <c r="K278" s="37"/>
      <c r="L278" s="40"/>
      <c r="M278" s="193"/>
      <c r="N278" s="194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199</v>
      </c>
      <c r="AU278" s="18" t="s">
        <v>86</v>
      </c>
    </row>
    <row r="279" spans="1:65" s="2" customFormat="1" ht="37.799999999999997" customHeight="1">
      <c r="A279" s="35"/>
      <c r="B279" s="36"/>
      <c r="C279" s="176" t="s">
        <v>493</v>
      </c>
      <c r="D279" s="176" t="s">
        <v>191</v>
      </c>
      <c r="E279" s="177" t="s">
        <v>705</v>
      </c>
      <c r="F279" s="178" t="s">
        <v>706</v>
      </c>
      <c r="G279" s="179" t="s">
        <v>336</v>
      </c>
      <c r="H279" s="180">
        <v>2.2029999999999998</v>
      </c>
      <c r="I279" s="181"/>
      <c r="J279" s="182">
        <f>ROUND(I279*H279,2)</f>
        <v>0</v>
      </c>
      <c r="K279" s="183"/>
      <c r="L279" s="40"/>
      <c r="M279" s="184" t="s">
        <v>19</v>
      </c>
      <c r="N279" s="185" t="s">
        <v>47</v>
      </c>
      <c r="O279" s="65"/>
      <c r="P279" s="186">
        <f>O279*H279</f>
        <v>0</v>
      </c>
      <c r="Q279" s="186">
        <v>0</v>
      </c>
      <c r="R279" s="186">
        <f>Q279*H279</f>
        <v>0</v>
      </c>
      <c r="S279" s="186">
        <v>0</v>
      </c>
      <c r="T279" s="18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8" t="s">
        <v>195</v>
      </c>
      <c r="AT279" s="188" t="s">
        <v>191</v>
      </c>
      <c r="AU279" s="188" t="s">
        <v>86</v>
      </c>
      <c r="AY279" s="18" t="s">
        <v>189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18" t="s">
        <v>84</v>
      </c>
      <c r="BK279" s="189">
        <f>ROUND(I279*H279,2)</f>
        <v>0</v>
      </c>
      <c r="BL279" s="18" t="s">
        <v>195</v>
      </c>
      <c r="BM279" s="188" t="s">
        <v>1813</v>
      </c>
    </row>
    <row r="280" spans="1:65" s="2" customFormat="1" ht="38.4">
      <c r="A280" s="35"/>
      <c r="B280" s="36"/>
      <c r="C280" s="37"/>
      <c r="D280" s="190" t="s">
        <v>197</v>
      </c>
      <c r="E280" s="37"/>
      <c r="F280" s="191" t="s">
        <v>708</v>
      </c>
      <c r="G280" s="37"/>
      <c r="H280" s="37"/>
      <c r="I280" s="192"/>
      <c r="J280" s="37"/>
      <c r="K280" s="37"/>
      <c r="L280" s="40"/>
      <c r="M280" s="193"/>
      <c r="N280" s="194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197</v>
      </c>
      <c r="AU280" s="18" t="s">
        <v>86</v>
      </c>
    </row>
    <row r="281" spans="1:65" s="2" customFormat="1" ht="10.199999999999999">
      <c r="A281" s="35"/>
      <c r="B281" s="36"/>
      <c r="C281" s="37"/>
      <c r="D281" s="195" t="s">
        <v>199</v>
      </c>
      <c r="E281" s="37"/>
      <c r="F281" s="196" t="s">
        <v>709</v>
      </c>
      <c r="G281" s="37"/>
      <c r="H281" s="37"/>
      <c r="I281" s="192"/>
      <c r="J281" s="37"/>
      <c r="K281" s="37"/>
      <c r="L281" s="40"/>
      <c r="M281" s="193"/>
      <c r="N281" s="194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199</v>
      </c>
      <c r="AU281" s="18" t="s">
        <v>86</v>
      </c>
    </row>
    <row r="282" spans="1:65" s="12" customFormat="1" ht="25.95" customHeight="1">
      <c r="B282" s="160"/>
      <c r="C282" s="161"/>
      <c r="D282" s="162" t="s">
        <v>75</v>
      </c>
      <c r="E282" s="163" t="s">
        <v>719</v>
      </c>
      <c r="F282" s="163" t="s">
        <v>122</v>
      </c>
      <c r="G282" s="161"/>
      <c r="H282" s="161"/>
      <c r="I282" s="164"/>
      <c r="J282" s="165">
        <f>BK282</f>
        <v>0</v>
      </c>
      <c r="K282" s="161"/>
      <c r="L282" s="166"/>
      <c r="M282" s="167"/>
      <c r="N282" s="168"/>
      <c r="O282" s="168"/>
      <c r="P282" s="169">
        <f>P283</f>
        <v>0</v>
      </c>
      <c r="Q282" s="168"/>
      <c r="R282" s="169">
        <f>R283</f>
        <v>0</v>
      </c>
      <c r="S282" s="168"/>
      <c r="T282" s="170">
        <f>T283</f>
        <v>0</v>
      </c>
      <c r="AR282" s="171" t="s">
        <v>220</v>
      </c>
      <c r="AT282" s="172" t="s">
        <v>75</v>
      </c>
      <c r="AU282" s="172" t="s">
        <v>76</v>
      </c>
      <c r="AY282" s="171" t="s">
        <v>189</v>
      </c>
      <c r="BK282" s="173">
        <f>BK283</f>
        <v>0</v>
      </c>
    </row>
    <row r="283" spans="1:65" s="12" customFormat="1" ht="22.8" customHeight="1">
      <c r="B283" s="160"/>
      <c r="C283" s="161"/>
      <c r="D283" s="162" t="s">
        <v>75</v>
      </c>
      <c r="E283" s="174" t="s">
        <v>720</v>
      </c>
      <c r="F283" s="174" t="s">
        <v>721</v>
      </c>
      <c r="G283" s="161"/>
      <c r="H283" s="161"/>
      <c r="I283" s="164"/>
      <c r="J283" s="175">
        <f>BK283</f>
        <v>0</v>
      </c>
      <c r="K283" s="161"/>
      <c r="L283" s="166"/>
      <c r="M283" s="167"/>
      <c r="N283" s="168"/>
      <c r="O283" s="168"/>
      <c r="P283" s="169">
        <f>SUM(P284:P291)</f>
        <v>0</v>
      </c>
      <c r="Q283" s="168"/>
      <c r="R283" s="169">
        <f>SUM(R284:R291)</f>
        <v>0</v>
      </c>
      <c r="S283" s="168"/>
      <c r="T283" s="170">
        <f>SUM(T284:T291)</f>
        <v>0</v>
      </c>
      <c r="AR283" s="171" t="s">
        <v>220</v>
      </c>
      <c r="AT283" s="172" t="s">
        <v>75</v>
      </c>
      <c r="AU283" s="172" t="s">
        <v>84</v>
      </c>
      <c r="AY283" s="171" t="s">
        <v>189</v>
      </c>
      <c r="BK283" s="173">
        <f>SUM(BK284:BK291)</f>
        <v>0</v>
      </c>
    </row>
    <row r="284" spans="1:65" s="2" customFormat="1" ht="24.15" customHeight="1">
      <c r="A284" s="35"/>
      <c r="B284" s="36"/>
      <c r="C284" s="176" t="s">
        <v>497</v>
      </c>
      <c r="D284" s="176" t="s">
        <v>191</v>
      </c>
      <c r="E284" s="177" t="s">
        <v>729</v>
      </c>
      <c r="F284" s="178" t="s">
        <v>730</v>
      </c>
      <c r="G284" s="179" t="s">
        <v>731</v>
      </c>
      <c r="H284" s="180">
        <v>2</v>
      </c>
      <c r="I284" s="181"/>
      <c r="J284" s="182">
        <f>ROUND(I284*H284,2)</f>
        <v>0</v>
      </c>
      <c r="K284" s="183"/>
      <c r="L284" s="40"/>
      <c r="M284" s="184" t="s">
        <v>19</v>
      </c>
      <c r="N284" s="185" t="s">
        <v>47</v>
      </c>
      <c r="O284" s="65"/>
      <c r="P284" s="186">
        <f>O284*H284</f>
        <v>0</v>
      </c>
      <c r="Q284" s="186">
        <v>0</v>
      </c>
      <c r="R284" s="186">
        <f>Q284*H284</f>
        <v>0</v>
      </c>
      <c r="S284" s="186">
        <v>0</v>
      </c>
      <c r="T284" s="18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8" t="s">
        <v>725</v>
      </c>
      <c r="AT284" s="188" t="s">
        <v>191</v>
      </c>
      <c r="AU284" s="188" t="s">
        <v>86</v>
      </c>
      <c r="AY284" s="18" t="s">
        <v>189</v>
      </c>
      <c r="BE284" s="189">
        <f>IF(N284="základní",J284,0)</f>
        <v>0</v>
      </c>
      <c r="BF284" s="189">
        <f>IF(N284="snížená",J284,0)</f>
        <v>0</v>
      </c>
      <c r="BG284" s="189">
        <f>IF(N284="zákl. přenesená",J284,0)</f>
        <v>0</v>
      </c>
      <c r="BH284" s="189">
        <f>IF(N284="sníž. přenesená",J284,0)</f>
        <v>0</v>
      </c>
      <c r="BI284" s="189">
        <f>IF(N284="nulová",J284,0)</f>
        <v>0</v>
      </c>
      <c r="BJ284" s="18" t="s">
        <v>84</v>
      </c>
      <c r="BK284" s="189">
        <f>ROUND(I284*H284,2)</f>
        <v>0</v>
      </c>
      <c r="BL284" s="18" t="s">
        <v>725</v>
      </c>
      <c r="BM284" s="188" t="s">
        <v>1814</v>
      </c>
    </row>
    <row r="285" spans="1:65" s="2" customFormat="1" ht="19.2">
      <c r="A285" s="35"/>
      <c r="B285" s="36"/>
      <c r="C285" s="37"/>
      <c r="D285" s="190" t="s">
        <v>197</v>
      </c>
      <c r="E285" s="37"/>
      <c r="F285" s="191" t="s">
        <v>730</v>
      </c>
      <c r="G285" s="37"/>
      <c r="H285" s="37"/>
      <c r="I285" s="192"/>
      <c r="J285" s="37"/>
      <c r="K285" s="37"/>
      <c r="L285" s="40"/>
      <c r="M285" s="193"/>
      <c r="N285" s="194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197</v>
      </c>
      <c r="AU285" s="18" t="s">
        <v>86</v>
      </c>
    </row>
    <row r="286" spans="1:65" s="2" customFormat="1" ht="10.199999999999999">
      <c r="A286" s="35"/>
      <c r="B286" s="36"/>
      <c r="C286" s="37"/>
      <c r="D286" s="195" t="s">
        <v>199</v>
      </c>
      <c r="E286" s="37"/>
      <c r="F286" s="196" t="s">
        <v>733</v>
      </c>
      <c r="G286" s="37"/>
      <c r="H286" s="37"/>
      <c r="I286" s="192"/>
      <c r="J286" s="37"/>
      <c r="K286" s="37"/>
      <c r="L286" s="40"/>
      <c r="M286" s="193"/>
      <c r="N286" s="194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199</v>
      </c>
      <c r="AU286" s="18" t="s">
        <v>86</v>
      </c>
    </row>
    <row r="287" spans="1:65" s="13" customFormat="1" ht="10.199999999999999">
      <c r="B287" s="197"/>
      <c r="C287" s="198"/>
      <c r="D287" s="190" t="s">
        <v>201</v>
      </c>
      <c r="E287" s="199" t="s">
        <v>19</v>
      </c>
      <c r="F287" s="200" t="s">
        <v>86</v>
      </c>
      <c r="G287" s="198"/>
      <c r="H287" s="201">
        <v>2</v>
      </c>
      <c r="I287" s="202"/>
      <c r="J287" s="198"/>
      <c r="K287" s="198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201</v>
      </c>
      <c r="AU287" s="207" t="s">
        <v>86</v>
      </c>
      <c r="AV287" s="13" t="s">
        <v>86</v>
      </c>
      <c r="AW287" s="13" t="s">
        <v>37</v>
      </c>
      <c r="AX287" s="13" t="s">
        <v>84</v>
      </c>
      <c r="AY287" s="207" t="s">
        <v>189</v>
      </c>
    </row>
    <row r="288" spans="1:65" s="2" customFormat="1" ht="24.15" customHeight="1">
      <c r="A288" s="35"/>
      <c r="B288" s="36"/>
      <c r="C288" s="176" t="s">
        <v>502</v>
      </c>
      <c r="D288" s="176" t="s">
        <v>191</v>
      </c>
      <c r="E288" s="177" t="s">
        <v>736</v>
      </c>
      <c r="F288" s="178" t="s">
        <v>737</v>
      </c>
      <c r="G288" s="179" t="s">
        <v>210</v>
      </c>
      <c r="H288" s="180">
        <v>1</v>
      </c>
      <c r="I288" s="181"/>
      <c r="J288" s="182">
        <f>ROUND(I288*H288,2)</f>
        <v>0</v>
      </c>
      <c r="K288" s="183"/>
      <c r="L288" s="40"/>
      <c r="M288" s="184" t="s">
        <v>19</v>
      </c>
      <c r="N288" s="185" t="s">
        <v>47</v>
      </c>
      <c r="O288" s="65"/>
      <c r="P288" s="186">
        <f>O288*H288</f>
        <v>0</v>
      </c>
      <c r="Q288" s="186">
        <v>0</v>
      </c>
      <c r="R288" s="186">
        <f>Q288*H288</f>
        <v>0</v>
      </c>
      <c r="S288" s="186">
        <v>0</v>
      </c>
      <c r="T288" s="18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8" t="s">
        <v>725</v>
      </c>
      <c r="AT288" s="188" t="s">
        <v>191</v>
      </c>
      <c r="AU288" s="188" t="s">
        <v>86</v>
      </c>
      <c r="AY288" s="18" t="s">
        <v>189</v>
      </c>
      <c r="BE288" s="189">
        <f>IF(N288="základní",J288,0)</f>
        <v>0</v>
      </c>
      <c r="BF288" s="189">
        <f>IF(N288="snížená",J288,0)</f>
        <v>0</v>
      </c>
      <c r="BG288" s="189">
        <f>IF(N288="zákl. přenesená",J288,0)</f>
        <v>0</v>
      </c>
      <c r="BH288" s="189">
        <f>IF(N288="sníž. přenesená",J288,0)</f>
        <v>0</v>
      </c>
      <c r="BI288" s="189">
        <f>IF(N288="nulová",J288,0)</f>
        <v>0</v>
      </c>
      <c r="BJ288" s="18" t="s">
        <v>84</v>
      </c>
      <c r="BK288" s="189">
        <f>ROUND(I288*H288,2)</f>
        <v>0</v>
      </c>
      <c r="BL288" s="18" t="s">
        <v>725</v>
      </c>
      <c r="BM288" s="188" t="s">
        <v>1815</v>
      </c>
    </row>
    <row r="289" spans="1:51" s="2" customFormat="1" ht="19.2">
      <c r="A289" s="35"/>
      <c r="B289" s="36"/>
      <c r="C289" s="37"/>
      <c r="D289" s="190" t="s">
        <v>197</v>
      </c>
      <c r="E289" s="37"/>
      <c r="F289" s="191" t="s">
        <v>737</v>
      </c>
      <c r="G289" s="37"/>
      <c r="H289" s="37"/>
      <c r="I289" s="192"/>
      <c r="J289" s="37"/>
      <c r="K289" s="37"/>
      <c r="L289" s="40"/>
      <c r="M289" s="193"/>
      <c r="N289" s="194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197</v>
      </c>
      <c r="AU289" s="18" t="s">
        <v>86</v>
      </c>
    </row>
    <row r="290" spans="1:51" s="2" customFormat="1" ht="10.199999999999999">
      <c r="A290" s="35"/>
      <c r="B290" s="36"/>
      <c r="C290" s="37"/>
      <c r="D290" s="195" t="s">
        <v>199</v>
      </c>
      <c r="E290" s="37"/>
      <c r="F290" s="196" t="s">
        <v>739</v>
      </c>
      <c r="G290" s="37"/>
      <c r="H290" s="37"/>
      <c r="I290" s="192"/>
      <c r="J290" s="37"/>
      <c r="K290" s="37"/>
      <c r="L290" s="40"/>
      <c r="M290" s="193"/>
      <c r="N290" s="194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199</v>
      </c>
      <c r="AU290" s="18" t="s">
        <v>86</v>
      </c>
    </row>
    <row r="291" spans="1:51" s="13" customFormat="1" ht="10.199999999999999">
      <c r="B291" s="197"/>
      <c r="C291" s="198"/>
      <c r="D291" s="190" t="s">
        <v>201</v>
      </c>
      <c r="E291" s="199" t="s">
        <v>19</v>
      </c>
      <c r="F291" s="200" t="s">
        <v>1327</v>
      </c>
      <c r="G291" s="198"/>
      <c r="H291" s="201">
        <v>1</v>
      </c>
      <c r="I291" s="202"/>
      <c r="J291" s="198"/>
      <c r="K291" s="198"/>
      <c r="L291" s="203"/>
      <c r="M291" s="230"/>
      <c r="N291" s="231"/>
      <c r="O291" s="231"/>
      <c r="P291" s="231"/>
      <c r="Q291" s="231"/>
      <c r="R291" s="231"/>
      <c r="S291" s="231"/>
      <c r="T291" s="232"/>
      <c r="AT291" s="207" t="s">
        <v>201</v>
      </c>
      <c r="AU291" s="207" t="s">
        <v>86</v>
      </c>
      <c r="AV291" s="13" t="s">
        <v>86</v>
      </c>
      <c r="AW291" s="13" t="s">
        <v>37</v>
      </c>
      <c r="AX291" s="13" t="s">
        <v>84</v>
      </c>
      <c r="AY291" s="207" t="s">
        <v>189</v>
      </c>
    </row>
    <row r="292" spans="1:51" s="2" customFormat="1" ht="6.9" customHeight="1">
      <c r="A292" s="35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0"/>
      <c r="M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</row>
  </sheetData>
  <sheetProtection algorithmName="SHA-512" hashValue="gBuFGiSFyEcrHsl90FC2TNmPKvgPp2+o6bJBWVrkhGRau40DVYuprOnpO1FfJTFeHx1NkIuz3CBW9QZCnO+zmg==" saltValue="HpyT0GfGTWuoK+ydLarKT7Jlto23QxicdOn9Ok8goDOhqm9PYjqUdKNAoCGAD3yu+JnKExIlK8wm57ztkpl62w==" spinCount="100000" sheet="1" objects="1" scenarios="1" formatColumns="0" formatRows="0" autoFilter="0"/>
  <autoFilter ref="C88:K291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98" r:id="rId2"/>
    <hyperlink ref="F102" r:id="rId3"/>
    <hyperlink ref="F106" r:id="rId4"/>
    <hyperlink ref="F110" r:id="rId5"/>
    <hyperlink ref="F114" r:id="rId6"/>
    <hyperlink ref="F118" r:id="rId7"/>
    <hyperlink ref="F122" r:id="rId8"/>
    <hyperlink ref="F126" r:id="rId9"/>
    <hyperlink ref="F131" r:id="rId10"/>
    <hyperlink ref="F135" r:id="rId11"/>
    <hyperlink ref="F140" r:id="rId12"/>
    <hyperlink ref="F150" r:id="rId13"/>
    <hyperlink ref="F159" r:id="rId14"/>
    <hyperlink ref="F163" r:id="rId15"/>
    <hyperlink ref="F167" r:id="rId16"/>
    <hyperlink ref="F171" r:id="rId17"/>
    <hyperlink ref="F176" r:id="rId18"/>
    <hyperlink ref="F180" r:id="rId19"/>
    <hyperlink ref="F184" r:id="rId20"/>
    <hyperlink ref="F188" r:id="rId21"/>
    <hyperlink ref="F192" r:id="rId22"/>
    <hyperlink ref="F205" r:id="rId23"/>
    <hyperlink ref="F215" r:id="rId24"/>
    <hyperlink ref="F228" r:id="rId25"/>
    <hyperlink ref="F232" r:id="rId26"/>
    <hyperlink ref="F236" r:id="rId27"/>
    <hyperlink ref="F240" r:id="rId28"/>
    <hyperlink ref="F246" r:id="rId29"/>
    <hyperlink ref="F250" r:id="rId30"/>
    <hyperlink ref="F254" r:id="rId31"/>
    <hyperlink ref="F259" r:id="rId32"/>
    <hyperlink ref="F264" r:id="rId33"/>
    <hyperlink ref="F268" r:id="rId34"/>
    <hyperlink ref="F273" r:id="rId35"/>
    <hyperlink ref="F278" r:id="rId36"/>
    <hyperlink ref="F281" r:id="rId37"/>
    <hyperlink ref="F286" r:id="rId38"/>
    <hyperlink ref="F290" r:id="rId39"/>
  </hyperlinks>
  <pageMargins left="0.39374999999999999" right="0.39374999999999999" top="0.39374999999999999" bottom="0.39374999999999999" header="0" footer="0"/>
  <pageSetup paperSize="9" scale="88" fitToHeight="100" orientation="portrait" blackAndWhite="1" r:id="rId40"/>
  <headerFooter>
    <oddFooter>&amp;CStrana &amp;P z &amp;N</oddFooter>
  </headerFooter>
  <drawing r:id="rId4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102</v>
      </c>
      <c r="AZ2" s="102" t="s">
        <v>124</v>
      </c>
      <c r="BA2" s="102" t="s">
        <v>125</v>
      </c>
      <c r="BB2" s="102" t="s">
        <v>19</v>
      </c>
      <c r="BC2" s="102" t="s">
        <v>1692</v>
      </c>
      <c r="BD2" s="102" t="s">
        <v>86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  <c r="AZ3" s="102" t="s">
        <v>131</v>
      </c>
      <c r="BA3" s="102" t="s">
        <v>128</v>
      </c>
      <c r="BB3" s="102" t="s">
        <v>19</v>
      </c>
      <c r="BC3" s="102" t="s">
        <v>1693</v>
      </c>
      <c r="BD3" s="102" t="s">
        <v>86</v>
      </c>
    </row>
    <row r="4" spans="1:5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  <c r="AZ4" s="102" t="s">
        <v>133</v>
      </c>
      <c r="BA4" s="102" t="s">
        <v>133</v>
      </c>
      <c r="BB4" s="102" t="s">
        <v>19</v>
      </c>
      <c r="BC4" s="102" t="s">
        <v>1816</v>
      </c>
      <c r="BD4" s="102" t="s">
        <v>86</v>
      </c>
    </row>
    <row r="5" spans="1:56" s="1" customFormat="1" ht="6.9" customHeight="1">
      <c r="B5" s="21"/>
      <c r="L5" s="21"/>
      <c r="AZ5" s="102" t="s">
        <v>1327</v>
      </c>
      <c r="BA5" s="102" t="s">
        <v>139</v>
      </c>
      <c r="BB5" s="102" t="s">
        <v>19</v>
      </c>
      <c r="BC5" s="102" t="s">
        <v>84</v>
      </c>
      <c r="BD5" s="102" t="s">
        <v>86</v>
      </c>
    </row>
    <row r="6" spans="1:56" s="1" customFormat="1" ht="12" customHeight="1">
      <c r="B6" s="21"/>
      <c r="D6" s="107" t="s">
        <v>16</v>
      </c>
      <c r="L6" s="21"/>
      <c r="AZ6" s="102" t="s">
        <v>146</v>
      </c>
      <c r="BA6" s="102" t="s">
        <v>859</v>
      </c>
      <c r="BB6" s="102" t="s">
        <v>19</v>
      </c>
      <c r="BC6" s="102" t="s">
        <v>1817</v>
      </c>
      <c r="BD6" s="102" t="s">
        <v>86</v>
      </c>
    </row>
    <row r="7" spans="1:5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  <c r="AZ7" s="102" t="s">
        <v>156</v>
      </c>
      <c r="BA7" s="102" t="s">
        <v>156</v>
      </c>
      <c r="BB7" s="102" t="s">
        <v>19</v>
      </c>
      <c r="BC7" s="102" t="s">
        <v>1818</v>
      </c>
      <c r="BD7" s="102" t="s">
        <v>86</v>
      </c>
    </row>
    <row r="8" spans="1:5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30" customHeight="1">
      <c r="A9" s="35"/>
      <c r="B9" s="40"/>
      <c r="C9" s="35"/>
      <c r="D9" s="35"/>
      <c r="E9" s="380" t="s">
        <v>1819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ROUND(J88,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ROUND((SUM(BE88:BE279)),  2)</f>
        <v>0</v>
      </c>
      <c r="G33" s="35"/>
      <c r="H33" s="35"/>
      <c r="I33" s="120">
        <v>0.21</v>
      </c>
      <c r="J33" s="119">
        <f>ROUND(((SUM(BE88:BE279))*I33),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ROUND((SUM(BF88:BF279)),  2)</f>
        <v>0</v>
      </c>
      <c r="G34" s="35"/>
      <c r="H34" s="35"/>
      <c r="I34" s="120">
        <v>0.12</v>
      </c>
      <c r="J34" s="119">
        <f>ROUND(((SUM(BF88:BF279))*I34),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ROUND((SUM(BG88:BG279)),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ROUND((SUM(BH88:BH279)),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ROUND((SUM(BI88:BI279)),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01.2.3 - IO 02 - Distribuční vodovodní řady - Vodovodní řad A2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J89</f>
        <v>0</v>
      </c>
      <c r="K60" s="137"/>
      <c r="L60" s="141"/>
    </row>
    <row r="61" spans="1:47" s="10" customFormat="1" ht="19.95" customHeight="1">
      <c r="B61" s="142"/>
      <c r="C61" s="143"/>
      <c r="D61" s="144" t="s">
        <v>163</v>
      </c>
      <c r="E61" s="145"/>
      <c r="F61" s="145"/>
      <c r="G61" s="145"/>
      <c r="H61" s="145"/>
      <c r="I61" s="145"/>
      <c r="J61" s="146">
        <f>J90</f>
        <v>0</v>
      </c>
      <c r="K61" s="143"/>
      <c r="L61" s="147"/>
    </row>
    <row r="62" spans="1:47" s="10" customFormat="1" ht="19.95" customHeight="1">
      <c r="B62" s="142"/>
      <c r="C62" s="143"/>
      <c r="D62" s="144" t="s">
        <v>164</v>
      </c>
      <c r="E62" s="145"/>
      <c r="F62" s="145"/>
      <c r="G62" s="145"/>
      <c r="H62" s="145"/>
      <c r="I62" s="145"/>
      <c r="J62" s="146">
        <f>J158</f>
        <v>0</v>
      </c>
      <c r="K62" s="143"/>
      <c r="L62" s="147"/>
    </row>
    <row r="63" spans="1:47" s="10" customFormat="1" ht="19.95" customHeight="1">
      <c r="B63" s="142"/>
      <c r="C63" s="143"/>
      <c r="D63" s="144" t="s">
        <v>165</v>
      </c>
      <c r="E63" s="145"/>
      <c r="F63" s="145"/>
      <c r="G63" s="145"/>
      <c r="H63" s="145"/>
      <c r="I63" s="145"/>
      <c r="J63" s="146">
        <f>J175</f>
        <v>0</v>
      </c>
      <c r="K63" s="143"/>
      <c r="L63" s="147"/>
    </row>
    <row r="64" spans="1:47" s="10" customFormat="1" ht="19.95" customHeight="1">
      <c r="B64" s="142"/>
      <c r="C64" s="143"/>
      <c r="D64" s="144" t="s">
        <v>166</v>
      </c>
      <c r="E64" s="145"/>
      <c r="F64" s="145"/>
      <c r="G64" s="145"/>
      <c r="H64" s="145"/>
      <c r="I64" s="145"/>
      <c r="J64" s="146">
        <f>J191</f>
        <v>0</v>
      </c>
      <c r="K64" s="143"/>
      <c r="L64" s="147"/>
    </row>
    <row r="65" spans="1:31" s="10" customFormat="1" ht="19.95" customHeight="1">
      <c r="B65" s="142"/>
      <c r="C65" s="143"/>
      <c r="D65" s="144" t="s">
        <v>167</v>
      </c>
      <c r="E65" s="145"/>
      <c r="F65" s="145"/>
      <c r="G65" s="145"/>
      <c r="H65" s="145"/>
      <c r="I65" s="145"/>
      <c r="J65" s="146">
        <f>J252</f>
        <v>0</v>
      </c>
      <c r="K65" s="143"/>
      <c r="L65" s="147"/>
    </row>
    <row r="66" spans="1:31" s="10" customFormat="1" ht="19.95" customHeight="1">
      <c r="B66" s="142"/>
      <c r="C66" s="143"/>
      <c r="D66" s="144" t="s">
        <v>168</v>
      </c>
      <c r="E66" s="145"/>
      <c r="F66" s="145"/>
      <c r="G66" s="145"/>
      <c r="H66" s="145"/>
      <c r="I66" s="145"/>
      <c r="J66" s="146">
        <f>J263</f>
        <v>0</v>
      </c>
      <c r="K66" s="143"/>
      <c r="L66" s="147"/>
    </row>
    <row r="67" spans="1:31" s="9" customFormat="1" ht="24.9" customHeight="1">
      <c r="B67" s="136"/>
      <c r="C67" s="137"/>
      <c r="D67" s="138" t="s">
        <v>171</v>
      </c>
      <c r="E67" s="139"/>
      <c r="F67" s="139"/>
      <c r="G67" s="139"/>
      <c r="H67" s="139"/>
      <c r="I67" s="139"/>
      <c r="J67" s="140">
        <f>J270</f>
        <v>0</v>
      </c>
      <c r="K67" s="137"/>
      <c r="L67" s="141"/>
    </row>
    <row r="68" spans="1:31" s="10" customFormat="1" ht="19.95" customHeight="1">
      <c r="B68" s="142"/>
      <c r="C68" s="143"/>
      <c r="D68" s="144" t="s">
        <v>172</v>
      </c>
      <c r="E68" s="145"/>
      <c r="F68" s="145"/>
      <c r="G68" s="145"/>
      <c r="H68" s="145"/>
      <c r="I68" s="145"/>
      <c r="J68" s="146">
        <f>J271</f>
        <v>0</v>
      </c>
      <c r="K68" s="143"/>
      <c r="L68" s="147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>
      <c r="A75" s="35"/>
      <c r="B75" s="36"/>
      <c r="C75" s="24" t="s">
        <v>174</v>
      </c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85" t="str">
        <f>E7</f>
        <v>Vodovod Tošovice II. Etapa</v>
      </c>
      <c r="F78" s="386"/>
      <c r="G78" s="386"/>
      <c r="H78" s="386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141</v>
      </c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30" customHeight="1">
      <c r="A80" s="35"/>
      <c r="B80" s="36"/>
      <c r="C80" s="37"/>
      <c r="D80" s="37"/>
      <c r="E80" s="342" t="str">
        <f>E9</f>
        <v>01.2.3 - IO 02 - Distribuční vodovodní řady - Vodovodní řad A2</v>
      </c>
      <c r="F80" s="387"/>
      <c r="G80" s="387"/>
      <c r="H80" s="38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Odry</v>
      </c>
      <c r="G82" s="37"/>
      <c r="H82" s="37"/>
      <c r="I82" s="30" t="s">
        <v>23</v>
      </c>
      <c r="J82" s="60" t="str">
        <f>IF(J12="","",J12)</f>
        <v>5. 5. 2025</v>
      </c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15" customHeight="1">
      <c r="A84" s="35"/>
      <c r="B84" s="36"/>
      <c r="C84" s="30" t="s">
        <v>25</v>
      </c>
      <c r="D84" s="37"/>
      <c r="E84" s="37"/>
      <c r="F84" s="28" t="str">
        <f>E15</f>
        <v>Město Odry</v>
      </c>
      <c r="G84" s="37"/>
      <c r="H84" s="37"/>
      <c r="I84" s="30" t="s">
        <v>33</v>
      </c>
      <c r="J84" s="33" t="str">
        <f>E21</f>
        <v>Hydroelko, s.r.o.</v>
      </c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>
      <c r="A85" s="35"/>
      <c r="B85" s="36"/>
      <c r="C85" s="30" t="s">
        <v>31</v>
      </c>
      <c r="D85" s="37"/>
      <c r="E85" s="37"/>
      <c r="F85" s="28" t="str">
        <f>IF(E18="","",E18)</f>
        <v>Vyplň údaj</v>
      </c>
      <c r="G85" s="37"/>
      <c r="H85" s="37"/>
      <c r="I85" s="30" t="s">
        <v>38</v>
      </c>
      <c r="J85" s="33" t="str">
        <f>E24</f>
        <v xml:space="preserve"> </v>
      </c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8"/>
      <c r="B87" s="149"/>
      <c r="C87" s="150" t="s">
        <v>175</v>
      </c>
      <c r="D87" s="151" t="s">
        <v>61</v>
      </c>
      <c r="E87" s="151" t="s">
        <v>57</v>
      </c>
      <c r="F87" s="151" t="s">
        <v>58</v>
      </c>
      <c r="G87" s="151" t="s">
        <v>176</v>
      </c>
      <c r="H87" s="151" t="s">
        <v>177</v>
      </c>
      <c r="I87" s="151" t="s">
        <v>178</v>
      </c>
      <c r="J87" s="152" t="s">
        <v>160</v>
      </c>
      <c r="K87" s="153" t="s">
        <v>179</v>
      </c>
      <c r="L87" s="154"/>
      <c r="M87" s="69" t="s">
        <v>19</v>
      </c>
      <c r="N87" s="70" t="s">
        <v>46</v>
      </c>
      <c r="O87" s="70" t="s">
        <v>180</v>
      </c>
      <c r="P87" s="70" t="s">
        <v>181</v>
      </c>
      <c r="Q87" s="70" t="s">
        <v>182</v>
      </c>
      <c r="R87" s="70" t="s">
        <v>183</v>
      </c>
      <c r="S87" s="70" t="s">
        <v>184</v>
      </c>
      <c r="T87" s="71" t="s">
        <v>185</v>
      </c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65" s="2" customFormat="1" ht="22.8" customHeight="1">
      <c r="A88" s="35"/>
      <c r="B88" s="36"/>
      <c r="C88" s="76" t="s">
        <v>186</v>
      </c>
      <c r="D88" s="37"/>
      <c r="E88" s="37"/>
      <c r="F88" s="37"/>
      <c r="G88" s="37"/>
      <c r="H88" s="37"/>
      <c r="I88" s="37"/>
      <c r="J88" s="155">
        <f>BK88</f>
        <v>0</v>
      </c>
      <c r="K88" s="37"/>
      <c r="L88" s="40"/>
      <c r="M88" s="72"/>
      <c r="N88" s="156"/>
      <c r="O88" s="73"/>
      <c r="P88" s="157">
        <f>P89+P270</f>
        <v>0</v>
      </c>
      <c r="Q88" s="73"/>
      <c r="R88" s="157">
        <f>R89+R270</f>
        <v>1.2472960799999999</v>
      </c>
      <c r="S88" s="73"/>
      <c r="T88" s="158">
        <f>T89+T270</f>
        <v>0.17600000000000002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75</v>
      </c>
      <c r="AU88" s="18" t="s">
        <v>161</v>
      </c>
      <c r="BK88" s="159">
        <f>BK89+BK270</f>
        <v>0</v>
      </c>
    </row>
    <row r="89" spans="1:65" s="12" customFormat="1" ht="25.95" customHeight="1">
      <c r="B89" s="160"/>
      <c r="C89" s="161"/>
      <c r="D89" s="162" t="s">
        <v>75</v>
      </c>
      <c r="E89" s="163" t="s">
        <v>187</v>
      </c>
      <c r="F89" s="163" t="s">
        <v>188</v>
      </c>
      <c r="G89" s="161"/>
      <c r="H89" s="161"/>
      <c r="I89" s="164"/>
      <c r="J89" s="165">
        <f>BK89</f>
        <v>0</v>
      </c>
      <c r="K89" s="161"/>
      <c r="L89" s="166"/>
      <c r="M89" s="167"/>
      <c r="N89" s="168"/>
      <c r="O89" s="168"/>
      <c r="P89" s="169">
        <f>P90+P158+P175+P191+P252+P263</f>
        <v>0</v>
      </c>
      <c r="Q89" s="168"/>
      <c r="R89" s="169">
        <f>R90+R158+R175+R191+R252+R263</f>
        <v>1.2472960799999999</v>
      </c>
      <c r="S89" s="168"/>
      <c r="T89" s="170">
        <f>T90+T158+T175+T191+T252+T263</f>
        <v>0.17600000000000002</v>
      </c>
      <c r="AR89" s="171" t="s">
        <v>84</v>
      </c>
      <c r="AT89" s="172" t="s">
        <v>75</v>
      </c>
      <c r="AU89" s="172" t="s">
        <v>76</v>
      </c>
      <c r="AY89" s="171" t="s">
        <v>189</v>
      </c>
      <c r="BK89" s="173">
        <f>BK90+BK158+BK175+BK191+BK252+BK263</f>
        <v>0</v>
      </c>
    </row>
    <row r="90" spans="1:65" s="12" customFormat="1" ht="22.8" customHeight="1">
      <c r="B90" s="160"/>
      <c r="C90" s="161"/>
      <c r="D90" s="162" t="s">
        <v>75</v>
      </c>
      <c r="E90" s="174" t="s">
        <v>84</v>
      </c>
      <c r="F90" s="174" t="s">
        <v>190</v>
      </c>
      <c r="G90" s="161"/>
      <c r="H90" s="161"/>
      <c r="I90" s="164"/>
      <c r="J90" s="175">
        <f>BK90</f>
        <v>0</v>
      </c>
      <c r="K90" s="161"/>
      <c r="L90" s="166"/>
      <c r="M90" s="167"/>
      <c r="N90" s="168"/>
      <c r="O90" s="168"/>
      <c r="P90" s="169">
        <f>SUM(P91:P157)</f>
        <v>0</v>
      </c>
      <c r="Q90" s="168"/>
      <c r="R90" s="169">
        <f>SUM(R91:R157)</f>
        <v>4.1356000000000004E-2</v>
      </c>
      <c r="S90" s="168"/>
      <c r="T90" s="170">
        <f>SUM(T91:T157)</f>
        <v>0.17600000000000002</v>
      </c>
      <c r="AR90" s="171" t="s">
        <v>84</v>
      </c>
      <c r="AT90" s="172" t="s">
        <v>75</v>
      </c>
      <c r="AU90" s="172" t="s">
        <v>84</v>
      </c>
      <c r="AY90" s="171" t="s">
        <v>189</v>
      </c>
      <c r="BK90" s="173">
        <f>SUM(BK91:BK157)</f>
        <v>0</v>
      </c>
    </row>
    <row r="91" spans="1:65" s="2" customFormat="1" ht="24.15" customHeight="1">
      <c r="A91" s="35"/>
      <c r="B91" s="36"/>
      <c r="C91" s="176" t="s">
        <v>84</v>
      </c>
      <c r="D91" s="176" t="s">
        <v>191</v>
      </c>
      <c r="E91" s="177" t="s">
        <v>1820</v>
      </c>
      <c r="F91" s="178" t="s">
        <v>1821</v>
      </c>
      <c r="G91" s="179" t="s">
        <v>230</v>
      </c>
      <c r="H91" s="180">
        <v>0.4</v>
      </c>
      <c r="I91" s="181"/>
      <c r="J91" s="182">
        <f>ROUND(I91*H91,2)</f>
        <v>0</v>
      </c>
      <c r="K91" s="183"/>
      <c r="L91" s="40"/>
      <c r="M91" s="184" t="s">
        <v>19</v>
      </c>
      <c r="N91" s="185" t="s">
        <v>47</v>
      </c>
      <c r="O91" s="65"/>
      <c r="P91" s="186">
        <f>O91*H91</f>
        <v>0</v>
      </c>
      <c r="Q91" s="186">
        <v>0</v>
      </c>
      <c r="R91" s="186">
        <f>Q91*H91</f>
        <v>0</v>
      </c>
      <c r="S91" s="186">
        <v>0.44</v>
      </c>
      <c r="T91" s="187">
        <f>S91*H91</f>
        <v>0.17600000000000002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8" t="s">
        <v>195</v>
      </c>
      <c r="AT91" s="188" t="s">
        <v>191</v>
      </c>
      <c r="AU91" s="188" t="s">
        <v>86</v>
      </c>
      <c r="AY91" s="18" t="s">
        <v>189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8" t="s">
        <v>84</v>
      </c>
      <c r="BK91" s="189">
        <f>ROUND(I91*H91,2)</f>
        <v>0</v>
      </c>
      <c r="BL91" s="18" t="s">
        <v>195</v>
      </c>
      <c r="BM91" s="188" t="s">
        <v>1822</v>
      </c>
    </row>
    <row r="92" spans="1:65" s="2" customFormat="1" ht="38.4">
      <c r="A92" s="35"/>
      <c r="B92" s="36"/>
      <c r="C92" s="37"/>
      <c r="D92" s="190" t="s">
        <v>197</v>
      </c>
      <c r="E92" s="37"/>
      <c r="F92" s="191" t="s">
        <v>1823</v>
      </c>
      <c r="G92" s="37"/>
      <c r="H92" s="37"/>
      <c r="I92" s="192"/>
      <c r="J92" s="37"/>
      <c r="K92" s="37"/>
      <c r="L92" s="40"/>
      <c r="M92" s="193"/>
      <c r="N92" s="194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197</v>
      </c>
      <c r="AU92" s="18" t="s">
        <v>86</v>
      </c>
    </row>
    <row r="93" spans="1:65" s="2" customFormat="1" ht="10.199999999999999">
      <c r="A93" s="35"/>
      <c r="B93" s="36"/>
      <c r="C93" s="37"/>
      <c r="D93" s="195" t="s">
        <v>199</v>
      </c>
      <c r="E93" s="37"/>
      <c r="F93" s="196" t="s">
        <v>1824</v>
      </c>
      <c r="G93" s="37"/>
      <c r="H93" s="37"/>
      <c r="I93" s="192"/>
      <c r="J93" s="37"/>
      <c r="K93" s="37"/>
      <c r="L93" s="40"/>
      <c r="M93" s="193"/>
      <c r="N93" s="194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199</v>
      </c>
      <c r="AU93" s="18" t="s">
        <v>86</v>
      </c>
    </row>
    <row r="94" spans="1:65" s="13" customFormat="1" ht="10.199999999999999">
      <c r="B94" s="197"/>
      <c r="C94" s="198"/>
      <c r="D94" s="190" t="s">
        <v>201</v>
      </c>
      <c r="E94" s="199" t="s">
        <v>19</v>
      </c>
      <c r="F94" s="200" t="s">
        <v>1825</v>
      </c>
      <c r="G94" s="198"/>
      <c r="H94" s="201">
        <v>0.4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201</v>
      </c>
      <c r="AU94" s="207" t="s">
        <v>86</v>
      </c>
      <c r="AV94" s="13" t="s">
        <v>86</v>
      </c>
      <c r="AW94" s="13" t="s">
        <v>37</v>
      </c>
      <c r="AX94" s="13" t="s">
        <v>84</v>
      </c>
      <c r="AY94" s="207" t="s">
        <v>189</v>
      </c>
    </row>
    <row r="95" spans="1:65" s="2" customFormat="1" ht="16.5" customHeight="1">
      <c r="A95" s="35"/>
      <c r="B95" s="36"/>
      <c r="C95" s="176" t="s">
        <v>86</v>
      </c>
      <c r="D95" s="176" t="s">
        <v>191</v>
      </c>
      <c r="E95" s="177" t="s">
        <v>1826</v>
      </c>
      <c r="F95" s="178" t="s">
        <v>1827</v>
      </c>
      <c r="G95" s="179" t="s">
        <v>210</v>
      </c>
      <c r="H95" s="180">
        <v>1</v>
      </c>
      <c r="I95" s="181"/>
      <c r="J95" s="182">
        <f>ROUND(I95*H95,2)</f>
        <v>0</v>
      </c>
      <c r="K95" s="183"/>
      <c r="L95" s="40"/>
      <c r="M95" s="184" t="s">
        <v>19</v>
      </c>
      <c r="N95" s="185" t="s">
        <v>47</v>
      </c>
      <c r="O95" s="65"/>
      <c r="P95" s="186">
        <f>O95*H95</f>
        <v>0</v>
      </c>
      <c r="Q95" s="186">
        <v>3.6900000000000002E-2</v>
      </c>
      <c r="R95" s="186">
        <f>Q95*H95</f>
        <v>3.6900000000000002E-2</v>
      </c>
      <c r="S95" s="186">
        <v>0</v>
      </c>
      <c r="T95" s="187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8" t="s">
        <v>195</v>
      </c>
      <c r="AT95" s="188" t="s">
        <v>191</v>
      </c>
      <c r="AU95" s="188" t="s">
        <v>86</v>
      </c>
      <c r="AY95" s="18" t="s">
        <v>189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8" t="s">
        <v>84</v>
      </c>
      <c r="BK95" s="189">
        <f>ROUND(I95*H95,2)</f>
        <v>0</v>
      </c>
      <c r="BL95" s="18" t="s">
        <v>195</v>
      </c>
      <c r="BM95" s="188" t="s">
        <v>1828</v>
      </c>
    </row>
    <row r="96" spans="1:65" s="2" customFormat="1" ht="57.6">
      <c r="A96" s="35"/>
      <c r="B96" s="36"/>
      <c r="C96" s="37"/>
      <c r="D96" s="190" t="s">
        <v>197</v>
      </c>
      <c r="E96" s="37"/>
      <c r="F96" s="191" t="s">
        <v>1829</v>
      </c>
      <c r="G96" s="37"/>
      <c r="H96" s="37"/>
      <c r="I96" s="192"/>
      <c r="J96" s="37"/>
      <c r="K96" s="37"/>
      <c r="L96" s="40"/>
      <c r="M96" s="193"/>
      <c r="N96" s="19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197</v>
      </c>
      <c r="AU96" s="18" t="s">
        <v>86</v>
      </c>
    </row>
    <row r="97" spans="1:65" s="2" customFormat="1" ht="10.199999999999999">
      <c r="A97" s="35"/>
      <c r="B97" s="36"/>
      <c r="C97" s="37"/>
      <c r="D97" s="195" t="s">
        <v>199</v>
      </c>
      <c r="E97" s="37"/>
      <c r="F97" s="196" t="s">
        <v>1830</v>
      </c>
      <c r="G97" s="37"/>
      <c r="H97" s="37"/>
      <c r="I97" s="192"/>
      <c r="J97" s="37"/>
      <c r="K97" s="37"/>
      <c r="L97" s="40"/>
      <c r="M97" s="193"/>
      <c r="N97" s="19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199</v>
      </c>
      <c r="AU97" s="18" t="s">
        <v>86</v>
      </c>
    </row>
    <row r="98" spans="1:65" s="13" customFormat="1" ht="10.199999999999999">
      <c r="B98" s="197"/>
      <c r="C98" s="198"/>
      <c r="D98" s="190" t="s">
        <v>201</v>
      </c>
      <c r="E98" s="199" t="s">
        <v>19</v>
      </c>
      <c r="F98" s="200" t="s">
        <v>84</v>
      </c>
      <c r="G98" s="198"/>
      <c r="H98" s="201">
        <v>1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201</v>
      </c>
      <c r="AU98" s="207" t="s">
        <v>86</v>
      </c>
      <c r="AV98" s="13" t="s">
        <v>86</v>
      </c>
      <c r="AW98" s="13" t="s">
        <v>37</v>
      </c>
      <c r="AX98" s="13" t="s">
        <v>84</v>
      </c>
      <c r="AY98" s="207" t="s">
        <v>189</v>
      </c>
    </row>
    <row r="99" spans="1:65" s="2" customFormat="1" ht="24.15" customHeight="1">
      <c r="A99" s="35"/>
      <c r="B99" s="36"/>
      <c r="C99" s="176" t="s">
        <v>207</v>
      </c>
      <c r="D99" s="176" t="s">
        <v>191</v>
      </c>
      <c r="E99" s="177" t="s">
        <v>872</v>
      </c>
      <c r="F99" s="178" t="s">
        <v>873</v>
      </c>
      <c r="G99" s="179" t="s">
        <v>230</v>
      </c>
      <c r="H99" s="180">
        <v>1</v>
      </c>
      <c r="I99" s="181"/>
      <c r="J99" s="182">
        <f>ROUND(I99*H99,2)</f>
        <v>0</v>
      </c>
      <c r="K99" s="183"/>
      <c r="L99" s="40"/>
      <c r="M99" s="184" t="s">
        <v>19</v>
      </c>
      <c r="N99" s="185" t="s">
        <v>47</v>
      </c>
      <c r="O99" s="65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8" t="s">
        <v>195</v>
      </c>
      <c r="AT99" s="188" t="s">
        <v>191</v>
      </c>
      <c r="AU99" s="188" t="s">
        <v>86</v>
      </c>
      <c r="AY99" s="18" t="s">
        <v>189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8" t="s">
        <v>84</v>
      </c>
      <c r="BK99" s="189">
        <f>ROUND(I99*H99,2)</f>
        <v>0</v>
      </c>
      <c r="BL99" s="18" t="s">
        <v>195</v>
      </c>
      <c r="BM99" s="188" t="s">
        <v>1831</v>
      </c>
    </row>
    <row r="100" spans="1:65" s="2" customFormat="1" ht="19.2">
      <c r="A100" s="35"/>
      <c r="B100" s="36"/>
      <c r="C100" s="37"/>
      <c r="D100" s="190" t="s">
        <v>197</v>
      </c>
      <c r="E100" s="37"/>
      <c r="F100" s="191" t="s">
        <v>875</v>
      </c>
      <c r="G100" s="37"/>
      <c r="H100" s="37"/>
      <c r="I100" s="192"/>
      <c r="J100" s="37"/>
      <c r="K100" s="37"/>
      <c r="L100" s="40"/>
      <c r="M100" s="193"/>
      <c r="N100" s="194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197</v>
      </c>
      <c r="AU100" s="18" t="s">
        <v>86</v>
      </c>
    </row>
    <row r="101" spans="1:65" s="2" customFormat="1" ht="10.199999999999999">
      <c r="A101" s="35"/>
      <c r="B101" s="36"/>
      <c r="C101" s="37"/>
      <c r="D101" s="195" t="s">
        <v>199</v>
      </c>
      <c r="E101" s="37"/>
      <c r="F101" s="196" t="s">
        <v>876</v>
      </c>
      <c r="G101" s="37"/>
      <c r="H101" s="37"/>
      <c r="I101" s="192"/>
      <c r="J101" s="37"/>
      <c r="K101" s="37"/>
      <c r="L101" s="40"/>
      <c r="M101" s="193"/>
      <c r="N101" s="194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199</v>
      </c>
      <c r="AU101" s="18" t="s">
        <v>86</v>
      </c>
    </row>
    <row r="102" spans="1:65" s="13" customFormat="1" ht="10.199999999999999">
      <c r="B102" s="197"/>
      <c r="C102" s="198"/>
      <c r="D102" s="190" t="s">
        <v>201</v>
      </c>
      <c r="E102" s="199" t="s">
        <v>19</v>
      </c>
      <c r="F102" s="200" t="s">
        <v>1832</v>
      </c>
      <c r="G102" s="198"/>
      <c r="H102" s="201">
        <v>1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201</v>
      </c>
      <c r="AU102" s="207" t="s">
        <v>86</v>
      </c>
      <c r="AV102" s="13" t="s">
        <v>86</v>
      </c>
      <c r="AW102" s="13" t="s">
        <v>37</v>
      </c>
      <c r="AX102" s="13" t="s">
        <v>84</v>
      </c>
      <c r="AY102" s="207" t="s">
        <v>189</v>
      </c>
    </row>
    <row r="103" spans="1:65" s="2" customFormat="1" ht="33" customHeight="1">
      <c r="A103" s="35"/>
      <c r="B103" s="36"/>
      <c r="C103" s="176" t="s">
        <v>195</v>
      </c>
      <c r="D103" s="176" t="s">
        <v>191</v>
      </c>
      <c r="E103" s="177" t="s">
        <v>1833</v>
      </c>
      <c r="F103" s="178" t="s">
        <v>1834</v>
      </c>
      <c r="G103" s="179" t="s">
        <v>238</v>
      </c>
      <c r="H103" s="180">
        <v>1.28</v>
      </c>
      <c r="I103" s="181"/>
      <c r="J103" s="182">
        <f>ROUND(I103*H103,2)</f>
        <v>0</v>
      </c>
      <c r="K103" s="183"/>
      <c r="L103" s="40"/>
      <c r="M103" s="184" t="s">
        <v>19</v>
      </c>
      <c r="N103" s="185" t="s">
        <v>47</v>
      </c>
      <c r="O103" s="65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8" t="s">
        <v>195</v>
      </c>
      <c r="AT103" s="188" t="s">
        <v>191</v>
      </c>
      <c r="AU103" s="188" t="s">
        <v>86</v>
      </c>
      <c r="AY103" s="18" t="s">
        <v>189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8" t="s">
        <v>84</v>
      </c>
      <c r="BK103" s="189">
        <f>ROUND(I103*H103,2)</f>
        <v>0</v>
      </c>
      <c r="BL103" s="18" t="s">
        <v>195</v>
      </c>
      <c r="BM103" s="188" t="s">
        <v>1835</v>
      </c>
    </row>
    <row r="104" spans="1:65" s="2" customFormat="1" ht="28.8">
      <c r="A104" s="35"/>
      <c r="B104" s="36"/>
      <c r="C104" s="37"/>
      <c r="D104" s="190" t="s">
        <v>197</v>
      </c>
      <c r="E104" s="37"/>
      <c r="F104" s="191" t="s">
        <v>1836</v>
      </c>
      <c r="G104" s="37"/>
      <c r="H104" s="37"/>
      <c r="I104" s="192"/>
      <c r="J104" s="37"/>
      <c r="K104" s="37"/>
      <c r="L104" s="40"/>
      <c r="M104" s="193"/>
      <c r="N104" s="19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197</v>
      </c>
      <c r="AU104" s="18" t="s">
        <v>86</v>
      </c>
    </row>
    <row r="105" spans="1:65" s="2" customFormat="1" ht="10.199999999999999">
      <c r="A105" s="35"/>
      <c r="B105" s="36"/>
      <c r="C105" s="37"/>
      <c r="D105" s="195" t="s">
        <v>199</v>
      </c>
      <c r="E105" s="37"/>
      <c r="F105" s="196" t="s">
        <v>1837</v>
      </c>
      <c r="G105" s="37"/>
      <c r="H105" s="37"/>
      <c r="I105" s="192"/>
      <c r="J105" s="37"/>
      <c r="K105" s="37"/>
      <c r="L105" s="40"/>
      <c r="M105" s="193"/>
      <c r="N105" s="19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199</v>
      </c>
      <c r="AU105" s="18" t="s">
        <v>86</v>
      </c>
    </row>
    <row r="106" spans="1:65" s="13" customFormat="1" ht="10.199999999999999">
      <c r="B106" s="197"/>
      <c r="C106" s="198"/>
      <c r="D106" s="190" t="s">
        <v>201</v>
      </c>
      <c r="E106" s="199" t="s">
        <v>146</v>
      </c>
      <c r="F106" s="200" t="s">
        <v>1838</v>
      </c>
      <c r="G106" s="198"/>
      <c r="H106" s="201">
        <v>1.28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201</v>
      </c>
      <c r="AU106" s="207" t="s">
        <v>86</v>
      </c>
      <c r="AV106" s="13" t="s">
        <v>86</v>
      </c>
      <c r="AW106" s="13" t="s">
        <v>37</v>
      </c>
      <c r="AX106" s="13" t="s">
        <v>84</v>
      </c>
      <c r="AY106" s="207" t="s">
        <v>189</v>
      </c>
    </row>
    <row r="107" spans="1:65" s="2" customFormat="1" ht="24.15" customHeight="1">
      <c r="A107" s="35"/>
      <c r="B107" s="36"/>
      <c r="C107" s="176" t="s">
        <v>220</v>
      </c>
      <c r="D107" s="176" t="s">
        <v>191</v>
      </c>
      <c r="E107" s="177" t="s">
        <v>274</v>
      </c>
      <c r="F107" s="178" t="s">
        <v>275</v>
      </c>
      <c r="G107" s="179" t="s">
        <v>238</v>
      </c>
      <c r="H107" s="180">
        <v>3.2</v>
      </c>
      <c r="I107" s="181"/>
      <c r="J107" s="182">
        <f>ROUND(I107*H107,2)</f>
        <v>0</v>
      </c>
      <c r="K107" s="183"/>
      <c r="L107" s="40"/>
      <c r="M107" s="184" t="s">
        <v>19</v>
      </c>
      <c r="N107" s="185" t="s">
        <v>47</v>
      </c>
      <c r="O107" s="65"/>
      <c r="P107" s="186">
        <f>O107*H107</f>
        <v>0</v>
      </c>
      <c r="Q107" s="186">
        <v>1.39E-3</v>
      </c>
      <c r="R107" s="186">
        <f>Q107*H107</f>
        <v>4.4479999999999997E-3</v>
      </c>
      <c r="S107" s="186">
        <v>0</v>
      </c>
      <c r="T107" s="187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8" t="s">
        <v>195</v>
      </c>
      <c r="AT107" s="188" t="s">
        <v>191</v>
      </c>
      <c r="AU107" s="188" t="s">
        <v>86</v>
      </c>
      <c r="AY107" s="18" t="s">
        <v>189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8" t="s">
        <v>84</v>
      </c>
      <c r="BK107" s="189">
        <f>ROUND(I107*H107,2)</f>
        <v>0</v>
      </c>
      <c r="BL107" s="18" t="s">
        <v>195</v>
      </c>
      <c r="BM107" s="188" t="s">
        <v>1839</v>
      </c>
    </row>
    <row r="108" spans="1:65" s="2" customFormat="1" ht="19.2">
      <c r="A108" s="35"/>
      <c r="B108" s="36"/>
      <c r="C108" s="37"/>
      <c r="D108" s="190" t="s">
        <v>197</v>
      </c>
      <c r="E108" s="37"/>
      <c r="F108" s="191" t="s">
        <v>277</v>
      </c>
      <c r="G108" s="37"/>
      <c r="H108" s="37"/>
      <c r="I108" s="192"/>
      <c r="J108" s="37"/>
      <c r="K108" s="37"/>
      <c r="L108" s="40"/>
      <c r="M108" s="193"/>
      <c r="N108" s="194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197</v>
      </c>
      <c r="AU108" s="18" t="s">
        <v>86</v>
      </c>
    </row>
    <row r="109" spans="1:65" s="2" customFormat="1" ht="10.199999999999999">
      <c r="A109" s="35"/>
      <c r="B109" s="36"/>
      <c r="C109" s="37"/>
      <c r="D109" s="195" t="s">
        <v>199</v>
      </c>
      <c r="E109" s="37"/>
      <c r="F109" s="196" t="s">
        <v>278</v>
      </c>
      <c r="G109" s="37"/>
      <c r="H109" s="37"/>
      <c r="I109" s="192"/>
      <c r="J109" s="37"/>
      <c r="K109" s="37"/>
      <c r="L109" s="40"/>
      <c r="M109" s="193"/>
      <c r="N109" s="19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199</v>
      </c>
      <c r="AU109" s="18" t="s">
        <v>86</v>
      </c>
    </row>
    <row r="110" spans="1:65" s="13" customFormat="1" ht="10.199999999999999">
      <c r="B110" s="197"/>
      <c r="C110" s="198"/>
      <c r="D110" s="190" t="s">
        <v>201</v>
      </c>
      <c r="E110" s="199" t="s">
        <v>19</v>
      </c>
      <c r="F110" s="200" t="s">
        <v>1840</v>
      </c>
      <c r="G110" s="198"/>
      <c r="H110" s="201">
        <v>3.2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201</v>
      </c>
      <c r="AU110" s="207" t="s">
        <v>86</v>
      </c>
      <c r="AV110" s="13" t="s">
        <v>86</v>
      </c>
      <c r="AW110" s="13" t="s">
        <v>37</v>
      </c>
      <c r="AX110" s="13" t="s">
        <v>84</v>
      </c>
      <c r="AY110" s="207" t="s">
        <v>189</v>
      </c>
    </row>
    <row r="111" spans="1:65" s="2" customFormat="1" ht="24.15" customHeight="1">
      <c r="A111" s="35"/>
      <c r="B111" s="36"/>
      <c r="C111" s="176" t="s">
        <v>227</v>
      </c>
      <c r="D111" s="176" t="s">
        <v>191</v>
      </c>
      <c r="E111" s="177" t="s">
        <v>281</v>
      </c>
      <c r="F111" s="178" t="s">
        <v>282</v>
      </c>
      <c r="G111" s="179" t="s">
        <v>238</v>
      </c>
      <c r="H111" s="180">
        <v>3.2</v>
      </c>
      <c r="I111" s="181"/>
      <c r="J111" s="182">
        <f>ROUND(I111*H111,2)</f>
        <v>0</v>
      </c>
      <c r="K111" s="183"/>
      <c r="L111" s="40"/>
      <c r="M111" s="184" t="s">
        <v>19</v>
      </c>
      <c r="N111" s="185" t="s">
        <v>47</v>
      </c>
      <c r="O111" s="65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8" t="s">
        <v>195</v>
      </c>
      <c r="AT111" s="188" t="s">
        <v>191</v>
      </c>
      <c r="AU111" s="188" t="s">
        <v>86</v>
      </c>
      <c r="AY111" s="18" t="s">
        <v>189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8" t="s">
        <v>84</v>
      </c>
      <c r="BK111" s="189">
        <f>ROUND(I111*H111,2)</f>
        <v>0</v>
      </c>
      <c r="BL111" s="18" t="s">
        <v>195</v>
      </c>
      <c r="BM111" s="188" t="s">
        <v>1841</v>
      </c>
    </row>
    <row r="112" spans="1:65" s="2" customFormat="1" ht="28.8">
      <c r="A112" s="35"/>
      <c r="B112" s="36"/>
      <c r="C112" s="37"/>
      <c r="D112" s="190" t="s">
        <v>197</v>
      </c>
      <c r="E112" s="37"/>
      <c r="F112" s="191" t="s">
        <v>284</v>
      </c>
      <c r="G112" s="37"/>
      <c r="H112" s="37"/>
      <c r="I112" s="192"/>
      <c r="J112" s="37"/>
      <c r="K112" s="37"/>
      <c r="L112" s="40"/>
      <c r="M112" s="193"/>
      <c r="N112" s="194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197</v>
      </c>
      <c r="AU112" s="18" t="s">
        <v>86</v>
      </c>
    </row>
    <row r="113" spans="1:65" s="2" customFormat="1" ht="10.199999999999999">
      <c r="A113" s="35"/>
      <c r="B113" s="36"/>
      <c r="C113" s="37"/>
      <c r="D113" s="195" t="s">
        <v>199</v>
      </c>
      <c r="E113" s="37"/>
      <c r="F113" s="196" t="s">
        <v>285</v>
      </c>
      <c r="G113" s="37"/>
      <c r="H113" s="37"/>
      <c r="I113" s="192"/>
      <c r="J113" s="37"/>
      <c r="K113" s="37"/>
      <c r="L113" s="40"/>
      <c r="M113" s="193"/>
      <c r="N113" s="194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199</v>
      </c>
      <c r="AU113" s="18" t="s">
        <v>86</v>
      </c>
    </row>
    <row r="114" spans="1:65" s="13" customFormat="1" ht="10.199999999999999">
      <c r="B114" s="197"/>
      <c r="C114" s="198"/>
      <c r="D114" s="190" t="s">
        <v>201</v>
      </c>
      <c r="E114" s="199" t="s">
        <v>19</v>
      </c>
      <c r="F114" s="200" t="s">
        <v>1840</v>
      </c>
      <c r="G114" s="198"/>
      <c r="H114" s="201">
        <v>3.2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201</v>
      </c>
      <c r="AU114" s="207" t="s">
        <v>86</v>
      </c>
      <c r="AV114" s="13" t="s">
        <v>86</v>
      </c>
      <c r="AW114" s="13" t="s">
        <v>37</v>
      </c>
      <c r="AX114" s="13" t="s">
        <v>84</v>
      </c>
      <c r="AY114" s="207" t="s">
        <v>189</v>
      </c>
    </row>
    <row r="115" spans="1:65" s="2" customFormat="1" ht="37.799999999999997" customHeight="1">
      <c r="A115" s="35"/>
      <c r="B115" s="36"/>
      <c r="C115" s="176" t="s">
        <v>235</v>
      </c>
      <c r="D115" s="176" t="s">
        <v>191</v>
      </c>
      <c r="E115" s="177" t="s">
        <v>314</v>
      </c>
      <c r="F115" s="178" t="s">
        <v>315</v>
      </c>
      <c r="G115" s="179" t="s">
        <v>238</v>
      </c>
      <c r="H115" s="180">
        <v>0.38600000000000001</v>
      </c>
      <c r="I115" s="181"/>
      <c r="J115" s="182">
        <f>ROUND(I115*H115,2)</f>
        <v>0</v>
      </c>
      <c r="K115" s="183"/>
      <c r="L115" s="40"/>
      <c r="M115" s="184" t="s">
        <v>19</v>
      </c>
      <c r="N115" s="185" t="s">
        <v>47</v>
      </c>
      <c r="O115" s="65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8" t="s">
        <v>195</v>
      </c>
      <c r="AT115" s="188" t="s">
        <v>191</v>
      </c>
      <c r="AU115" s="188" t="s">
        <v>86</v>
      </c>
      <c r="AY115" s="18" t="s">
        <v>189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8" t="s">
        <v>84</v>
      </c>
      <c r="BK115" s="189">
        <f>ROUND(I115*H115,2)</f>
        <v>0</v>
      </c>
      <c r="BL115" s="18" t="s">
        <v>195</v>
      </c>
      <c r="BM115" s="188" t="s">
        <v>1842</v>
      </c>
    </row>
    <row r="116" spans="1:65" s="2" customFormat="1" ht="38.4">
      <c r="A116" s="35"/>
      <c r="B116" s="36"/>
      <c r="C116" s="37"/>
      <c r="D116" s="190" t="s">
        <v>197</v>
      </c>
      <c r="E116" s="37"/>
      <c r="F116" s="191" t="s">
        <v>317</v>
      </c>
      <c r="G116" s="37"/>
      <c r="H116" s="37"/>
      <c r="I116" s="192"/>
      <c r="J116" s="37"/>
      <c r="K116" s="37"/>
      <c r="L116" s="40"/>
      <c r="M116" s="193"/>
      <c r="N116" s="194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197</v>
      </c>
      <c r="AU116" s="18" t="s">
        <v>86</v>
      </c>
    </row>
    <row r="117" spans="1:65" s="2" customFormat="1" ht="10.199999999999999">
      <c r="A117" s="35"/>
      <c r="B117" s="36"/>
      <c r="C117" s="37"/>
      <c r="D117" s="195" t="s">
        <v>199</v>
      </c>
      <c r="E117" s="37"/>
      <c r="F117" s="196" t="s">
        <v>318</v>
      </c>
      <c r="G117" s="37"/>
      <c r="H117" s="37"/>
      <c r="I117" s="192"/>
      <c r="J117" s="37"/>
      <c r="K117" s="37"/>
      <c r="L117" s="40"/>
      <c r="M117" s="193"/>
      <c r="N117" s="194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199</v>
      </c>
      <c r="AU117" s="18" t="s">
        <v>86</v>
      </c>
    </row>
    <row r="118" spans="1:65" s="13" customFormat="1" ht="10.199999999999999">
      <c r="B118" s="197"/>
      <c r="C118" s="198"/>
      <c r="D118" s="190" t="s">
        <v>201</v>
      </c>
      <c r="E118" s="199" t="s">
        <v>133</v>
      </c>
      <c r="F118" s="200" t="s">
        <v>1843</v>
      </c>
      <c r="G118" s="198"/>
      <c r="H118" s="201">
        <v>0.38600000000000001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201</v>
      </c>
      <c r="AU118" s="207" t="s">
        <v>86</v>
      </c>
      <c r="AV118" s="13" t="s">
        <v>86</v>
      </c>
      <c r="AW118" s="13" t="s">
        <v>37</v>
      </c>
      <c r="AX118" s="13" t="s">
        <v>84</v>
      </c>
      <c r="AY118" s="207" t="s">
        <v>189</v>
      </c>
    </row>
    <row r="119" spans="1:65" s="2" customFormat="1" ht="37.799999999999997" customHeight="1">
      <c r="A119" s="35"/>
      <c r="B119" s="36"/>
      <c r="C119" s="176" t="s">
        <v>226</v>
      </c>
      <c r="D119" s="176" t="s">
        <v>191</v>
      </c>
      <c r="E119" s="177" t="s">
        <v>321</v>
      </c>
      <c r="F119" s="178" t="s">
        <v>322</v>
      </c>
      <c r="G119" s="179" t="s">
        <v>238</v>
      </c>
      <c r="H119" s="180">
        <v>3.86</v>
      </c>
      <c r="I119" s="181"/>
      <c r="J119" s="182">
        <f>ROUND(I119*H119,2)</f>
        <v>0</v>
      </c>
      <c r="K119" s="183"/>
      <c r="L119" s="40"/>
      <c r="M119" s="184" t="s">
        <v>19</v>
      </c>
      <c r="N119" s="185" t="s">
        <v>47</v>
      </c>
      <c r="O119" s="65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8" t="s">
        <v>195</v>
      </c>
      <c r="AT119" s="188" t="s">
        <v>191</v>
      </c>
      <c r="AU119" s="188" t="s">
        <v>86</v>
      </c>
      <c r="AY119" s="18" t="s">
        <v>189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8" t="s">
        <v>84</v>
      </c>
      <c r="BK119" s="189">
        <f>ROUND(I119*H119,2)</f>
        <v>0</v>
      </c>
      <c r="BL119" s="18" t="s">
        <v>195</v>
      </c>
      <c r="BM119" s="188" t="s">
        <v>1844</v>
      </c>
    </row>
    <row r="120" spans="1:65" s="2" customFormat="1" ht="48">
      <c r="A120" s="35"/>
      <c r="B120" s="36"/>
      <c r="C120" s="37"/>
      <c r="D120" s="190" t="s">
        <v>197</v>
      </c>
      <c r="E120" s="37"/>
      <c r="F120" s="191" t="s">
        <v>324</v>
      </c>
      <c r="G120" s="37"/>
      <c r="H120" s="37"/>
      <c r="I120" s="192"/>
      <c r="J120" s="37"/>
      <c r="K120" s="37"/>
      <c r="L120" s="40"/>
      <c r="M120" s="193"/>
      <c r="N120" s="194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197</v>
      </c>
      <c r="AU120" s="18" t="s">
        <v>86</v>
      </c>
    </row>
    <row r="121" spans="1:65" s="2" customFormat="1" ht="10.199999999999999">
      <c r="A121" s="35"/>
      <c r="B121" s="36"/>
      <c r="C121" s="37"/>
      <c r="D121" s="195" t="s">
        <v>199</v>
      </c>
      <c r="E121" s="37"/>
      <c r="F121" s="196" t="s">
        <v>325</v>
      </c>
      <c r="G121" s="37"/>
      <c r="H121" s="37"/>
      <c r="I121" s="192"/>
      <c r="J121" s="37"/>
      <c r="K121" s="37"/>
      <c r="L121" s="40"/>
      <c r="M121" s="193"/>
      <c r="N121" s="194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199</v>
      </c>
      <c r="AU121" s="18" t="s">
        <v>86</v>
      </c>
    </row>
    <row r="122" spans="1:65" s="13" customFormat="1" ht="10.199999999999999">
      <c r="B122" s="197"/>
      <c r="C122" s="198"/>
      <c r="D122" s="190" t="s">
        <v>201</v>
      </c>
      <c r="E122" s="199" t="s">
        <v>19</v>
      </c>
      <c r="F122" s="200" t="s">
        <v>133</v>
      </c>
      <c r="G122" s="198"/>
      <c r="H122" s="201">
        <v>0.38600000000000001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201</v>
      </c>
      <c r="AU122" s="207" t="s">
        <v>86</v>
      </c>
      <c r="AV122" s="13" t="s">
        <v>86</v>
      </c>
      <c r="AW122" s="13" t="s">
        <v>37</v>
      </c>
      <c r="AX122" s="13" t="s">
        <v>84</v>
      </c>
      <c r="AY122" s="207" t="s">
        <v>189</v>
      </c>
    </row>
    <row r="123" spans="1:65" s="13" customFormat="1" ht="10.199999999999999">
      <c r="B123" s="197"/>
      <c r="C123" s="198"/>
      <c r="D123" s="190" t="s">
        <v>201</v>
      </c>
      <c r="E123" s="198"/>
      <c r="F123" s="200" t="s">
        <v>1845</v>
      </c>
      <c r="G123" s="198"/>
      <c r="H123" s="201">
        <v>3.86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201</v>
      </c>
      <c r="AU123" s="207" t="s">
        <v>86</v>
      </c>
      <c r="AV123" s="13" t="s">
        <v>86</v>
      </c>
      <c r="AW123" s="13" t="s">
        <v>4</v>
      </c>
      <c r="AX123" s="13" t="s">
        <v>84</v>
      </c>
      <c r="AY123" s="207" t="s">
        <v>189</v>
      </c>
    </row>
    <row r="124" spans="1:65" s="2" customFormat="1" ht="33" customHeight="1">
      <c r="A124" s="35"/>
      <c r="B124" s="36"/>
      <c r="C124" s="176" t="s">
        <v>249</v>
      </c>
      <c r="D124" s="176" t="s">
        <v>191</v>
      </c>
      <c r="E124" s="177" t="s">
        <v>334</v>
      </c>
      <c r="F124" s="178" t="s">
        <v>335</v>
      </c>
      <c r="G124" s="179" t="s">
        <v>336</v>
      </c>
      <c r="H124" s="180">
        <v>0.73299999999999998</v>
      </c>
      <c r="I124" s="181"/>
      <c r="J124" s="182">
        <f>ROUND(I124*H124,2)</f>
        <v>0</v>
      </c>
      <c r="K124" s="183"/>
      <c r="L124" s="40"/>
      <c r="M124" s="184" t="s">
        <v>19</v>
      </c>
      <c r="N124" s="185" t="s">
        <v>47</v>
      </c>
      <c r="O124" s="65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8" t="s">
        <v>195</v>
      </c>
      <c r="AT124" s="188" t="s">
        <v>191</v>
      </c>
      <c r="AU124" s="188" t="s">
        <v>86</v>
      </c>
      <c r="AY124" s="18" t="s">
        <v>189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8" t="s">
        <v>84</v>
      </c>
      <c r="BK124" s="189">
        <f>ROUND(I124*H124,2)</f>
        <v>0</v>
      </c>
      <c r="BL124" s="18" t="s">
        <v>195</v>
      </c>
      <c r="BM124" s="188" t="s">
        <v>1846</v>
      </c>
    </row>
    <row r="125" spans="1:65" s="2" customFormat="1" ht="28.8">
      <c r="A125" s="35"/>
      <c r="B125" s="36"/>
      <c r="C125" s="37"/>
      <c r="D125" s="190" t="s">
        <v>197</v>
      </c>
      <c r="E125" s="37"/>
      <c r="F125" s="191" t="s">
        <v>338</v>
      </c>
      <c r="G125" s="37"/>
      <c r="H125" s="37"/>
      <c r="I125" s="192"/>
      <c r="J125" s="37"/>
      <c r="K125" s="37"/>
      <c r="L125" s="40"/>
      <c r="M125" s="193"/>
      <c r="N125" s="194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197</v>
      </c>
      <c r="AU125" s="18" t="s">
        <v>86</v>
      </c>
    </row>
    <row r="126" spans="1:65" s="2" customFormat="1" ht="10.199999999999999">
      <c r="A126" s="35"/>
      <c r="B126" s="36"/>
      <c r="C126" s="37"/>
      <c r="D126" s="195" t="s">
        <v>199</v>
      </c>
      <c r="E126" s="37"/>
      <c r="F126" s="196" t="s">
        <v>339</v>
      </c>
      <c r="G126" s="37"/>
      <c r="H126" s="37"/>
      <c r="I126" s="192"/>
      <c r="J126" s="37"/>
      <c r="K126" s="37"/>
      <c r="L126" s="40"/>
      <c r="M126" s="193"/>
      <c r="N126" s="194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199</v>
      </c>
      <c r="AU126" s="18" t="s">
        <v>86</v>
      </c>
    </row>
    <row r="127" spans="1:65" s="13" customFormat="1" ht="10.199999999999999">
      <c r="B127" s="197"/>
      <c r="C127" s="198"/>
      <c r="D127" s="190" t="s">
        <v>201</v>
      </c>
      <c r="E127" s="199" t="s">
        <v>19</v>
      </c>
      <c r="F127" s="200" t="s">
        <v>133</v>
      </c>
      <c r="G127" s="198"/>
      <c r="H127" s="201">
        <v>0.38600000000000001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201</v>
      </c>
      <c r="AU127" s="207" t="s">
        <v>86</v>
      </c>
      <c r="AV127" s="13" t="s">
        <v>86</v>
      </c>
      <c r="AW127" s="13" t="s">
        <v>37</v>
      </c>
      <c r="AX127" s="13" t="s">
        <v>84</v>
      </c>
      <c r="AY127" s="207" t="s">
        <v>189</v>
      </c>
    </row>
    <row r="128" spans="1:65" s="13" customFormat="1" ht="10.199999999999999">
      <c r="B128" s="197"/>
      <c r="C128" s="198"/>
      <c r="D128" s="190" t="s">
        <v>201</v>
      </c>
      <c r="E128" s="198"/>
      <c r="F128" s="200" t="s">
        <v>1847</v>
      </c>
      <c r="G128" s="198"/>
      <c r="H128" s="201">
        <v>0.73299999999999998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201</v>
      </c>
      <c r="AU128" s="207" t="s">
        <v>86</v>
      </c>
      <c r="AV128" s="13" t="s">
        <v>86</v>
      </c>
      <c r="AW128" s="13" t="s">
        <v>4</v>
      </c>
      <c r="AX128" s="13" t="s">
        <v>84</v>
      </c>
      <c r="AY128" s="207" t="s">
        <v>189</v>
      </c>
    </row>
    <row r="129" spans="1:65" s="2" customFormat="1" ht="24.15" customHeight="1">
      <c r="A129" s="35"/>
      <c r="B129" s="36"/>
      <c r="C129" s="176" t="s">
        <v>256</v>
      </c>
      <c r="D129" s="176" t="s">
        <v>191</v>
      </c>
      <c r="E129" s="177" t="s">
        <v>342</v>
      </c>
      <c r="F129" s="178" t="s">
        <v>343</v>
      </c>
      <c r="G129" s="179" t="s">
        <v>238</v>
      </c>
      <c r="H129" s="180">
        <v>0.89400000000000002</v>
      </c>
      <c r="I129" s="181"/>
      <c r="J129" s="182">
        <f>ROUND(I129*H129,2)</f>
        <v>0</v>
      </c>
      <c r="K129" s="183"/>
      <c r="L129" s="40"/>
      <c r="M129" s="184" t="s">
        <v>19</v>
      </c>
      <c r="N129" s="185" t="s">
        <v>47</v>
      </c>
      <c r="O129" s="65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8" t="s">
        <v>195</v>
      </c>
      <c r="AT129" s="188" t="s">
        <v>191</v>
      </c>
      <c r="AU129" s="188" t="s">
        <v>86</v>
      </c>
      <c r="AY129" s="18" t="s">
        <v>189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8" t="s">
        <v>84</v>
      </c>
      <c r="BK129" s="189">
        <f>ROUND(I129*H129,2)</f>
        <v>0</v>
      </c>
      <c r="BL129" s="18" t="s">
        <v>195</v>
      </c>
      <c r="BM129" s="188" t="s">
        <v>1848</v>
      </c>
    </row>
    <row r="130" spans="1:65" s="2" customFormat="1" ht="28.8">
      <c r="A130" s="35"/>
      <c r="B130" s="36"/>
      <c r="C130" s="37"/>
      <c r="D130" s="190" t="s">
        <v>197</v>
      </c>
      <c r="E130" s="37"/>
      <c r="F130" s="191" t="s">
        <v>345</v>
      </c>
      <c r="G130" s="37"/>
      <c r="H130" s="37"/>
      <c r="I130" s="192"/>
      <c r="J130" s="37"/>
      <c r="K130" s="37"/>
      <c r="L130" s="40"/>
      <c r="M130" s="193"/>
      <c r="N130" s="194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197</v>
      </c>
      <c r="AU130" s="18" t="s">
        <v>86</v>
      </c>
    </row>
    <row r="131" spans="1:65" s="2" customFormat="1" ht="10.199999999999999">
      <c r="A131" s="35"/>
      <c r="B131" s="36"/>
      <c r="C131" s="37"/>
      <c r="D131" s="195" t="s">
        <v>199</v>
      </c>
      <c r="E131" s="37"/>
      <c r="F131" s="196" t="s">
        <v>346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199</v>
      </c>
      <c r="AU131" s="18" t="s">
        <v>86</v>
      </c>
    </row>
    <row r="132" spans="1:65" s="13" customFormat="1" ht="10.199999999999999">
      <c r="B132" s="197"/>
      <c r="C132" s="198"/>
      <c r="D132" s="190" t="s">
        <v>201</v>
      </c>
      <c r="E132" s="199" t="s">
        <v>19</v>
      </c>
      <c r="F132" s="200" t="s">
        <v>146</v>
      </c>
      <c r="G132" s="198"/>
      <c r="H132" s="201">
        <v>1.28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201</v>
      </c>
      <c r="AU132" s="207" t="s">
        <v>86</v>
      </c>
      <c r="AV132" s="13" t="s">
        <v>86</v>
      </c>
      <c r="AW132" s="13" t="s">
        <v>37</v>
      </c>
      <c r="AX132" s="13" t="s">
        <v>76</v>
      </c>
      <c r="AY132" s="207" t="s">
        <v>189</v>
      </c>
    </row>
    <row r="133" spans="1:65" s="13" customFormat="1" ht="10.199999999999999">
      <c r="B133" s="197"/>
      <c r="C133" s="198"/>
      <c r="D133" s="190" t="s">
        <v>201</v>
      </c>
      <c r="E133" s="199" t="s">
        <v>19</v>
      </c>
      <c r="F133" s="200" t="s">
        <v>1744</v>
      </c>
      <c r="G133" s="198"/>
      <c r="H133" s="201">
        <v>-0.38600000000000001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201</v>
      </c>
      <c r="AU133" s="207" t="s">
        <v>86</v>
      </c>
      <c r="AV133" s="13" t="s">
        <v>86</v>
      </c>
      <c r="AW133" s="13" t="s">
        <v>37</v>
      </c>
      <c r="AX133" s="13" t="s">
        <v>76</v>
      </c>
      <c r="AY133" s="207" t="s">
        <v>189</v>
      </c>
    </row>
    <row r="134" spans="1:65" s="14" customFormat="1" ht="10.199999999999999">
      <c r="B134" s="219"/>
      <c r="C134" s="220"/>
      <c r="D134" s="190" t="s">
        <v>201</v>
      </c>
      <c r="E134" s="221" t="s">
        <v>156</v>
      </c>
      <c r="F134" s="222" t="s">
        <v>349</v>
      </c>
      <c r="G134" s="220"/>
      <c r="H134" s="223">
        <v>0.89400000000000002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201</v>
      </c>
      <c r="AU134" s="229" t="s">
        <v>86</v>
      </c>
      <c r="AV134" s="14" t="s">
        <v>195</v>
      </c>
      <c r="AW134" s="14" t="s">
        <v>37</v>
      </c>
      <c r="AX134" s="14" t="s">
        <v>84</v>
      </c>
      <c r="AY134" s="229" t="s">
        <v>189</v>
      </c>
    </row>
    <row r="135" spans="1:65" s="2" customFormat="1" ht="16.5" customHeight="1">
      <c r="A135" s="35"/>
      <c r="B135" s="36"/>
      <c r="C135" s="208" t="s">
        <v>263</v>
      </c>
      <c r="D135" s="208" t="s">
        <v>269</v>
      </c>
      <c r="E135" s="209" t="s">
        <v>351</v>
      </c>
      <c r="F135" s="210" t="s">
        <v>352</v>
      </c>
      <c r="G135" s="211" t="s">
        <v>336</v>
      </c>
      <c r="H135" s="212">
        <v>1.2</v>
      </c>
      <c r="I135" s="213"/>
      <c r="J135" s="214">
        <f>ROUND(I135*H135,2)</f>
        <v>0</v>
      </c>
      <c r="K135" s="215"/>
      <c r="L135" s="216"/>
      <c r="M135" s="217" t="s">
        <v>19</v>
      </c>
      <c r="N135" s="218" t="s">
        <v>47</v>
      </c>
      <c r="O135" s="65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8" t="s">
        <v>226</v>
      </c>
      <c r="AT135" s="188" t="s">
        <v>269</v>
      </c>
      <c r="AU135" s="188" t="s">
        <v>86</v>
      </c>
      <c r="AY135" s="18" t="s">
        <v>189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8" t="s">
        <v>84</v>
      </c>
      <c r="BK135" s="189">
        <f>ROUND(I135*H135,2)</f>
        <v>0</v>
      </c>
      <c r="BL135" s="18" t="s">
        <v>195</v>
      </c>
      <c r="BM135" s="188" t="s">
        <v>1849</v>
      </c>
    </row>
    <row r="136" spans="1:65" s="2" customFormat="1" ht="10.199999999999999">
      <c r="A136" s="35"/>
      <c r="B136" s="36"/>
      <c r="C136" s="37"/>
      <c r="D136" s="190" t="s">
        <v>197</v>
      </c>
      <c r="E136" s="37"/>
      <c r="F136" s="191" t="s">
        <v>352</v>
      </c>
      <c r="G136" s="37"/>
      <c r="H136" s="37"/>
      <c r="I136" s="192"/>
      <c r="J136" s="37"/>
      <c r="K136" s="37"/>
      <c r="L136" s="40"/>
      <c r="M136" s="193"/>
      <c r="N136" s="194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197</v>
      </c>
      <c r="AU136" s="18" t="s">
        <v>86</v>
      </c>
    </row>
    <row r="137" spans="1:65" s="13" customFormat="1" ht="10.199999999999999">
      <c r="B137" s="197"/>
      <c r="C137" s="198"/>
      <c r="D137" s="190" t="s">
        <v>201</v>
      </c>
      <c r="E137" s="199" t="s">
        <v>19</v>
      </c>
      <c r="F137" s="200" t="s">
        <v>1850</v>
      </c>
      <c r="G137" s="198"/>
      <c r="H137" s="201">
        <v>0.6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201</v>
      </c>
      <c r="AU137" s="207" t="s">
        <v>86</v>
      </c>
      <c r="AV137" s="13" t="s">
        <v>86</v>
      </c>
      <c r="AW137" s="13" t="s">
        <v>37</v>
      </c>
      <c r="AX137" s="13" t="s">
        <v>84</v>
      </c>
      <c r="AY137" s="207" t="s">
        <v>189</v>
      </c>
    </row>
    <row r="138" spans="1:65" s="13" customFormat="1" ht="10.199999999999999">
      <c r="B138" s="197"/>
      <c r="C138" s="198"/>
      <c r="D138" s="190" t="s">
        <v>201</v>
      </c>
      <c r="E138" s="198"/>
      <c r="F138" s="200" t="s">
        <v>1851</v>
      </c>
      <c r="G138" s="198"/>
      <c r="H138" s="201">
        <v>1.2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201</v>
      </c>
      <c r="AU138" s="207" t="s">
        <v>86</v>
      </c>
      <c r="AV138" s="13" t="s">
        <v>86</v>
      </c>
      <c r="AW138" s="13" t="s">
        <v>4</v>
      </c>
      <c r="AX138" s="13" t="s">
        <v>84</v>
      </c>
      <c r="AY138" s="207" t="s">
        <v>189</v>
      </c>
    </row>
    <row r="139" spans="1:65" s="2" customFormat="1" ht="24.15" customHeight="1">
      <c r="A139" s="35"/>
      <c r="B139" s="36"/>
      <c r="C139" s="176" t="s">
        <v>8</v>
      </c>
      <c r="D139" s="176" t="s">
        <v>191</v>
      </c>
      <c r="E139" s="177" t="s">
        <v>362</v>
      </c>
      <c r="F139" s="178" t="s">
        <v>363</v>
      </c>
      <c r="G139" s="179" t="s">
        <v>238</v>
      </c>
      <c r="H139" s="180">
        <v>0.30599999999999999</v>
      </c>
      <c r="I139" s="181"/>
      <c r="J139" s="182">
        <f>ROUND(I139*H139,2)</f>
        <v>0</v>
      </c>
      <c r="K139" s="183"/>
      <c r="L139" s="40"/>
      <c r="M139" s="184" t="s">
        <v>19</v>
      </c>
      <c r="N139" s="185" t="s">
        <v>47</v>
      </c>
      <c r="O139" s="65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8" t="s">
        <v>195</v>
      </c>
      <c r="AT139" s="188" t="s">
        <v>191</v>
      </c>
      <c r="AU139" s="188" t="s">
        <v>86</v>
      </c>
      <c r="AY139" s="18" t="s">
        <v>189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8" t="s">
        <v>84</v>
      </c>
      <c r="BK139" s="189">
        <f>ROUND(I139*H139,2)</f>
        <v>0</v>
      </c>
      <c r="BL139" s="18" t="s">
        <v>195</v>
      </c>
      <c r="BM139" s="188" t="s">
        <v>1852</v>
      </c>
    </row>
    <row r="140" spans="1:65" s="2" customFormat="1" ht="48">
      <c r="A140" s="35"/>
      <c r="B140" s="36"/>
      <c r="C140" s="37"/>
      <c r="D140" s="190" t="s">
        <v>197</v>
      </c>
      <c r="E140" s="37"/>
      <c r="F140" s="191" t="s">
        <v>365</v>
      </c>
      <c r="G140" s="37"/>
      <c r="H140" s="37"/>
      <c r="I140" s="192"/>
      <c r="J140" s="37"/>
      <c r="K140" s="37"/>
      <c r="L140" s="40"/>
      <c r="M140" s="193"/>
      <c r="N140" s="194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197</v>
      </c>
      <c r="AU140" s="18" t="s">
        <v>86</v>
      </c>
    </row>
    <row r="141" spans="1:65" s="2" customFormat="1" ht="10.199999999999999">
      <c r="A141" s="35"/>
      <c r="B141" s="36"/>
      <c r="C141" s="37"/>
      <c r="D141" s="195" t="s">
        <v>199</v>
      </c>
      <c r="E141" s="37"/>
      <c r="F141" s="196" t="s">
        <v>366</v>
      </c>
      <c r="G141" s="37"/>
      <c r="H141" s="37"/>
      <c r="I141" s="192"/>
      <c r="J141" s="37"/>
      <c r="K141" s="37"/>
      <c r="L141" s="40"/>
      <c r="M141" s="193"/>
      <c r="N141" s="194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199</v>
      </c>
      <c r="AU141" s="18" t="s">
        <v>86</v>
      </c>
    </row>
    <row r="142" spans="1:65" s="13" customFormat="1" ht="10.199999999999999">
      <c r="B142" s="197"/>
      <c r="C142" s="198"/>
      <c r="D142" s="190" t="s">
        <v>201</v>
      </c>
      <c r="E142" s="199" t="s">
        <v>131</v>
      </c>
      <c r="F142" s="200" t="s">
        <v>1749</v>
      </c>
      <c r="G142" s="198"/>
      <c r="H142" s="201">
        <v>0.30599999999999999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201</v>
      </c>
      <c r="AU142" s="207" t="s">
        <v>86</v>
      </c>
      <c r="AV142" s="13" t="s">
        <v>86</v>
      </c>
      <c r="AW142" s="13" t="s">
        <v>37</v>
      </c>
      <c r="AX142" s="13" t="s">
        <v>84</v>
      </c>
      <c r="AY142" s="207" t="s">
        <v>189</v>
      </c>
    </row>
    <row r="143" spans="1:65" s="2" customFormat="1" ht="16.5" customHeight="1">
      <c r="A143" s="35"/>
      <c r="B143" s="36"/>
      <c r="C143" s="208" t="s">
        <v>273</v>
      </c>
      <c r="D143" s="208" t="s">
        <v>269</v>
      </c>
      <c r="E143" s="209" t="s">
        <v>369</v>
      </c>
      <c r="F143" s="210" t="s">
        <v>370</v>
      </c>
      <c r="G143" s="211" t="s">
        <v>336</v>
      </c>
      <c r="H143" s="212">
        <v>0.61199999999999999</v>
      </c>
      <c r="I143" s="213"/>
      <c r="J143" s="214">
        <f>ROUND(I143*H143,2)</f>
        <v>0</v>
      </c>
      <c r="K143" s="215"/>
      <c r="L143" s="216"/>
      <c r="M143" s="217" t="s">
        <v>19</v>
      </c>
      <c r="N143" s="218" t="s">
        <v>47</v>
      </c>
      <c r="O143" s="65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8" t="s">
        <v>226</v>
      </c>
      <c r="AT143" s="188" t="s">
        <v>269</v>
      </c>
      <c r="AU143" s="188" t="s">
        <v>86</v>
      </c>
      <c r="AY143" s="18" t="s">
        <v>189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8" t="s">
        <v>84</v>
      </c>
      <c r="BK143" s="189">
        <f>ROUND(I143*H143,2)</f>
        <v>0</v>
      </c>
      <c r="BL143" s="18" t="s">
        <v>195</v>
      </c>
      <c r="BM143" s="188" t="s">
        <v>1853</v>
      </c>
    </row>
    <row r="144" spans="1:65" s="2" customFormat="1" ht="10.199999999999999">
      <c r="A144" s="35"/>
      <c r="B144" s="36"/>
      <c r="C144" s="37"/>
      <c r="D144" s="190" t="s">
        <v>197</v>
      </c>
      <c r="E144" s="37"/>
      <c r="F144" s="191" t="s">
        <v>370</v>
      </c>
      <c r="G144" s="37"/>
      <c r="H144" s="37"/>
      <c r="I144" s="192"/>
      <c r="J144" s="37"/>
      <c r="K144" s="37"/>
      <c r="L144" s="40"/>
      <c r="M144" s="193"/>
      <c r="N144" s="194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197</v>
      </c>
      <c r="AU144" s="18" t="s">
        <v>86</v>
      </c>
    </row>
    <row r="145" spans="1:65" s="13" customFormat="1" ht="10.199999999999999">
      <c r="B145" s="197"/>
      <c r="C145" s="198"/>
      <c r="D145" s="190" t="s">
        <v>201</v>
      </c>
      <c r="E145" s="199" t="s">
        <v>19</v>
      </c>
      <c r="F145" s="200" t="s">
        <v>131</v>
      </c>
      <c r="G145" s="198"/>
      <c r="H145" s="201">
        <v>0.30599999999999999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201</v>
      </c>
      <c r="AU145" s="207" t="s">
        <v>86</v>
      </c>
      <c r="AV145" s="13" t="s">
        <v>86</v>
      </c>
      <c r="AW145" s="13" t="s">
        <v>37</v>
      </c>
      <c r="AX145" s="13" t="s">
        <v>84</v>
      </c>
      <c r="AY145" s="207" t="s">
        <v>189</v>
      </c>
    </row>
    <row r="146" spans="1:65" s="13" customFormat="1" ht="10.199999999999999">
      <c r="B146" s="197"/>
      <c r="C146" s="198"/>
      <c r="D146" s="190" t="s">
        <v>201</v>
      </c>
      <c r="E146" s="198"/>
      <c r="F146" s="200" t="s">
        <v>1751</v>
      </c>
      <c r="G146" s="198"/>
      <c r="H146" s="201">
        <v>0.61199999999999999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201</v>
      </c>
      <c r="AU146" s="207" t="s">
        <v>86</v>
      </c>
      <c r="AV146" s="13" t="s">
        <v>86</v>
      </c>
      <c r="AW146" s="13" t="s">
        <v>4</v>
      </c>
      <c r="AX146" s="13" t="s">
        <v>84</v>
      </c>
      <c r="AY146" s="207" t="s">
        <v>189</v>
      </c>
    </row>
    <row r="147" spans="1:65" s="2" customFormat="1" ht="33" customHeight="1">
      <c r="A147" s="35"/>
      <c r="B147" s="36"/>
      <c r="C147" s="176" t="s">
        <v>280</v>
      </c>
      <c r="D147" s="176" t="s">
        <v>191</v>
      </c>
      <c r="E147" s="177" t="s">
        <v>934</v>
      </c>
      <c r="F147" s="178" t="s">
        <v>935</v>
      </c>
      <c r="G147" s="179" t="s">
        <v>230</v>
      </c>
      <c r="H147" s="180">
        <v>0.4</v>
      </c>
      <c r="I147" s="181"/>
      <c r="J147" s="182">
        <f>ROUND(I147*H147,2)</f>
        <v>0</v>
      </c>
      <c r="K147" s="183"/>
      <c r="L147" s="40"/>
      <c r="M147" s="184" t="s">
        <v>19</v>
      </c>
      <c r="N147" s="185" t="s">
        <v>47</v>
      </c>
      <c r="O147" s="65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8" t="s">
        <v>195</v>
      </c>
      <c r="AT147" s="188" t="s">
        <v>191</v>
      </c>
      <c r="AU147" s="188" t="s">
        <v>86</v>
      </c>
      <c r="AY147" s="18" t="s">
        <v>189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8" t="s">
        <v>84</v>
      </c>
      <c r="BK147" s="189">
        <f>ROUND(I147*H147,2)</f>
        <v>0</v>
      </c>
      <c r="BL147" s="18" t="s">
        <v>195</v>
      </c>
      <c r="BM147" s="188" t="s">
        <v>1854</v>
      </c>
    </row>
    <row r="148" spans="1:65" s="2" customFormat="1" ht="28.8">
      <c r="A148" s="35"/>
      <c r="B148" s="36"/>
      <c r="C148" s="37"/>
      <c r="D148" s="190" t="s">
        <v>197</v>
      </c>
      <c r="E148" s="37"/>
      <c r="F148" s="191" t="s">
        <v>937</v>
      </c>
      <c r="G148" s="37"/>
      <c r="H148" s="37"/>
      <c r="I148" s="192"/>
      <c r="J148" s="37"/>
      <c r="K148" s="37"/>
      <c r="L148" s="40"/>
      <c r="M148" s="193"/>
      <c r="N148" s="194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197</v>
      </c>
      <c r="AU148" s="18" t="s">
        <v>86</v>
      </c>
    </row>
    <row r="149" spans="1:65" s="2" customFormat="1" ht="10.199999999999999">
      <c r="A149" s="35"/>
      <c r="B149" s="36"/>
      <c r="C149" s="37"/>
      <c r="D149" s="195" t="s">
        <v>199</v>
      </c>
      <c r="E149" s="37"/>
      <c r="F149" s="196" t="s">
        <v>938</v>
      </c>
      <c r="G149" s="37"/>
      <c r="H149" s="37"/>
      <c r="I149" s="192"/>
      <c r="J149" s="37"/>
      <c r="K149" s="37"/>
      <c r="L149" s="40"/>
      <c r="M149" s="193"/>
      <c r="N149" s="194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199</v>
      </c>
      <c r="AU149" s="18" t="s">
        <v>86</v>
      </c>
    </row>
    <row r="150" spans="1:65" s="13" customFormat="1" ht="10.199999999999999">
      <c r="B150" s="197"/>
      <c r="C150" s="198"/>
      <c r="D150" s="190" t="s">
        <v>201</v>
      </c>
      <c r="E150" s="199" t="s">
        <v>19</v>
      </c>
      <c r="F150" s="200" t="s">
        <v>1825</v>
      </c>
      <c r="G150" s="198"/>
      <c r="H150" s="201">
        <v>0.4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201</v>
      </c>
      <c r="AU150" s="207" t="s">
        <v>86</v>
      </c>
      <c r="AV150" s="13" t="s">
        <v>86</v>
      </c>
      <c r="AW150" s="13" t="s">
        <v>37</v>
      </c>
      <c r="AX150" s="13" t="s">
        <v>84</v>
      </c>
      <c r="AY150" s="207" t="s">
        <v>189</v>
      </c>
    </row>
    <row r="151" spans="1:65" s="2" customFormat="1" ht="24.15" customHeight="1">
      <c r="A151" s="35"/>
      <c r="B151" s="36"/>
      <c r="C151" s="176" t="s">
        <v>287</v>
      </c>
      <c r="D151" s="176" t="s">
        <v>191</v>
      </c>
      <c r="E151" s="177" t="s">
        <v>375</v>
      </c>
      <c r="F151" s="178" t="s">
        <v>376</v>
      </c>
      <c r="G151" s="179" t="s">
        <v>230</v>
      </c>
      <c r="H151" s="180">
        <v>0.4</v>
      </c>
      <c r="I151" s="181"/>
      <c r="J151" s="182">
        <f>ROUND(I151*H151,2)</f>
        <v>0</v>
      </c>
      <c r="K151" s="183"/>
      <c r="L151" s="40"/>
      <c r="M151" s="184" t="s">
        <v>19</v>
      </c>
      <c r="N151" s="185" t="s">
        <v>47</v>
      </c>
      <c r="O151" s="65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8" t="s">
        <v>195</v>
      </c>
      <c r="AT151" s="188" t="s">
        <v>191</v>
      </c>
      <c r="AU151" s="188" t="s">
        <v>86</v>
      </c>
      <c r="AY151" s="18" t="s">
        <v>189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8" t="s">
        <v>84</v>
      </c>
      <c r="BK151" s="189">
        <f>ROUND(I151*H151,2)</f>
        <v>0</v>
      </c>
      <c r="BL151" s="18" t="s">
        <v>195</v>
      </c>
      <c r="BM151" s="188" t="s">
        <v>1855</v>
      </c>
    </row>
    <row r="152" spans="1:65" s="2" customFormat="1" ht="28.8">
      <c r="A152" s="35"/>
      <c r="B152" s="36"/>
      <c r="C152" s="37"/>
      <c r="D152" s="190" t="s">
        <v>197</v>
      </c>
      <c r="E152" s="37"/>
      <c r="F152" s="191" t="s">
        <v>378</v>
      </c>
      <c r="G152" s="37"/>
      <c r="H152" s="37"/>
      <c r="I152" s="192"/>
      <c r="J152" s="37"/>
      <c r="K152" s="37"/>
      <c r="L152" s="40"/>
      <c r="M152" s="193"/>
      <c r="N152" s="194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197</v>
      </c>
      <c r="AU152" s="18" t="s">
        <v>86</v>
      </c>
    </row>
    <row r="153" spans="1:65" s="2" customFormat="1" ht="10.199999999999999">
      <c r="A153" s="35"/>
      <c r="B153" s="36"/>
      <c r="C153" s="37"/>
      <c r="D153" s="195" t="s">
        <v>199</v>
      </c>
      <c r="E153" s="37"/>
      <c r="F153" s="196" t="s">
        <v>379</v>
      </c>
      <c r="G153" s="37"/>
      <c r="H153" s="37"/>
      <c r="I153" s="192"/>
      <c r="J153" s="37"/>
      <c r="K153" s="37"/>
      <c r="L153" s="40"/>
      <c r="M153" s="193"/>
      <c r="N153" s="194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199</v>
      </c>
      <c r="AU153" s="18" t="s">
        <v>86</v>
      </c>
    </row>
    <row r="154" spans="1:65" s="13" customFormat="1" ht="10.199999999999999">
      <c r="B154" s="197"/>
      <c r="C154" s="198"/>
      <c r="D154" s="190" t="s">
        <v>201</v>
      </c>
      <c r="E154" s="199" t="s">
        <v>19</v>
      </c>
      <c r="F154" s="200" t="s">
        <v>1825</v>
      </c>
      <c r="G154" s="198"/>
      <c r="H154" s="201">
        <v>0.4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201</v>
      </c>
      <c r="AU154" s="207" t="s">
        <v>86</v>
      </c>
      <c r="AV154" s="13" t="s">
        <v>86</v>
      </c>
      <c r="AW154" s="13" t="s">
        <v>37</v>
      </c>
      <c r="AX154" s="13" t="s">
        <v>84</v>
      </c>
      <c r="AY154" s="207" t="s">
        <v>189</v>
      </c>
    </row>
    <row r="155" spans="1:65" s="2" customFormat="1" ht="16.5" customHeight="1">
      <c r="A155" s="35"/>
      <c r="B155" s="36"/>
      <c r="C155" s="208" t="s">
        <v>294</v>
      </c>
      <c r="D155" s="208" t="s">
        <v>269</v>
      </c>
      <c r="E155" s="209" t="s">
        <v>1856</v>
      </c>
      <c r="F155" s="210" t="s">
        <v>1857</v>
      </c>
      <c r="G155" s="211" t="s">
        <v>383</v>
      </c>
      <c r="H155" s="212">
        <v>8.0000000000000002E-3</v>
      </c>
      <c r="I155" s="213"/>
      <c r="J155" s="214">
        <f>ROUND(I155*H155,2)</f>
        <v>0</v>
      </c>
      <c r="K155" s="215"/>
      <c r="L155" s="216"/>
      <c r="M155" s="217" t="s">
        <v>19</v>
      </c>
      <c r="N155" s="218" t="s">
        <v>47</v>
      </c>
      <c r="O155" s="65"/>
      <c r="P155" s="186">
        <f>O155*H155</f>
        <v>0</v>
      </c>
      <c r="Q155" s="186">
        <v>1E-3</v>
      </c>
      <c r="R155" s="186">
        <f>Q155*H155</f>
        <v>7.9999999999999996E-6</v>
      </c>
      <c r="S155" s="186">
        <v>0</v>
      </c>
      <c r="T155" s="18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8" t="s">
        <v>226</v>
      </c>
      <c r="AT155" s="188" t="s">
        <v>269</v>
      </c>
      <c r="AU155" s="188" t="s">
        <v>86</v>
      </c>
      <c r="AY155" s="18" t="s">
        <v>189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8" t="s">
        <v>84</v>
      </c>
      <c r="BK155" s="189">
        <f>ROUND(I155*H155,2)</f>
        <v>0</v>
      </c>
      <c r="BL155" s="18" t="s">
        <v>195</v>
      </c>
      <c r="BM155" s="188" t="s">
        <v>1858</v>
      </c>
    </row>
    <row r="156" spans="1:65" s="2" customFormat="1" ht="10.199999999999999">
      <c r="A156" s="35"/>
      <c r="B156" s="36"/>
      <c r="C156" s="37"/>
      <c r="D156" s="190" t="s">
        <v>197</v>
      </c>
      <c r="E156" s="37"/>
      <c r="F156" s="191" t="s">
        <v>1857</v>
      </c>
      <c r="G156" s="37"/>
      <c r="H156" s="37"/>
      <c r="I156" s="192"/>
      <c r="J156" s="37"/>
      <c r="K156" s="37"/>
      <c r="L156" s="40"/>
      <c r="M156" s="193"/>
      <c r="N156" s="194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197</v>
      </c>
      <c r="AU156" s="18" t="s">
        <v>86</v>
      </c>
    </row>
    <row r="157" spans="1:65" s="13" customFormat="1" ht="10.199999999999999">
      <c r="B157" s="197"/>
      <c r="C157" s="198"/>
      <c r="D157" s="190" t="s">
        <v>201</v>
      </c>
      <c r="E157" s="198"/>
      <c r="F157" s="200" t="s">
        <v>1859</v>
      </c>
      <c r="G157" s="198"/>
      <c r="H157" s="201">
        <v>8.0000000000000002E-3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201</v>
      </c>
      <c r="AU157" s="207" t="s">
        <v>86</v>
      </c>
      <c r="AV157" s="13" t="s">
        <v>86</v>
      </c>
      <c r="AW157" s="13" t="s">
        <v>4</v>
      </c>
      <c r="AX157" s="13" t="s">
        <v>84</v>
      </c>
      <c r="AY157" s="207" t="s">
        <v>189</v>
      </c>
    </row>
    <row r="158" spans="1:65" s="12" customFormat="1" ht="22.8" customHeight="1">
      <c r="B158" s="160"/>
      <c r="C158" s="161"/>
      <c r="D158" s="162" t="s">
        <v>75</v>
      </c>
      <c r="E158" s="174" t="s">
        <v>195</v>
      </c>
      <c r="F158" s="174" t="s">
        <v>392</v>
      </c>
      <c r="G158" s="161"/>
      <c r="H158" s="161"/>
      <c r="I158" s="164"/>
      <c r="J158" s="175">
        <f>BK158</f>
        <v>0</v>
      </c>
      <c r="K158" s="161"/>
      <c r="L158" s="166"/>
      <c r="M158" s="167"/>
      <c r="N158" s="168"/>
      <c r="O158" s="168"/>
      <c r="P158" s="169">
        <f>SUM(P159:P174)</f>
        <v>0</v>
      </c>
      <c r="Q158" s="168"/>
      <c r="R158" s="169">
        <f>SUM(R159:R174)</f>
        <v>9.8335480000000003E-2</v>
      </c>
      <c r="S158" s="168"/>
      <c r="T158" s="170">
        <f>SUM(T159:T174)</f>
        <v>0</v>
      </c>
      <c r="AR158" s="171" t="s">
        <v>84</v>
      </c>
      <c r="AT158" s="172" t="s">
        <v>75</v>
      </c>
      <c r="AU158" s="172" t="s">
        <v>84</v>
      </c>
      <c r="AY158" s="171" t="s">
        <v>189</v>
      </c>
      <c r="BK158" s="173">
        <f>SUM(BK159:BK174)</f>
        <v>0</v>
      </c>
    </row>
    <row r="159" spans="1:65" s="2" customFormat="1" ht="33" customHeight="1">
      <c r="A159" s="35"/>
      <c r="B159" s="36"/>
      <c r="C159" s="176" t="s">
        <v>300</v>
      </c>
      <c r="D159" s="176" t="s">
        <v>191</v>
      </c>
      <c r="E159" s="177" t="s">
        <v>394</v>
      </c>
      <c r="F159" s="178" t="s">
        <v>395</v>
      </c>
      <c r="G159" s="179" t="s">
        <v>230</v>
      </c>
      <c r="H159" s="180">
        <v>0.36</v>
      </c>
      <c r="I159" s="181"/>
      <c r="J159" s="182">
        <f>ROUND(I159*H159,2)</f>
        <v>0</v>
      </c>
      <c r="K159" s="183"/>
      <c r="L159" s="40"/>
      <c r="M159" s="184" t="s">
        <v>19</v>
      </c>
      <c r="N159" s="185" t="s">
        <v>47</v>
      </c>
      <c r="O159" s="65"/>
      <c r="P159" s="186">
        <f>O159*H159</f>
        <v>0</v>
      </c>
      <c r="Q159" s="186">
        <v>0.18051</v>
      </c>
      <c r="R159" s="186">
        <f>Q159*H159</f>
        <v>6.4983600000000002E-2</v>
      </c>
      <c r="S159" s="186">
        <v>0</v>
      </c>
      <c r="T159" s="18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8" t="s">
        <v>195</v>
      </c>
      <c r="AT159" s="188" t="s">
        <v>191</v>
      </c>
      <c r="AU159" s="188" t="s">
        <v>86</v>
      </c>
      <c r="AY159" s="18" t="s">
        <v>189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8" t="s">
        <v>84</v>
      </c>
      <c r="BK159" s="189">
        <f>ROUND(I159*H159,2)</f>
        <v>0</v>
      </c>
      <c r="BL159" s="18" t="s">
        <v>195</v>
      </c>
      <c r="BM159" s="188" t="s">
        <v>1860</v>
      </c>
    </row>
    <row r="160" spans="1:65" s="2" customFormat="1" ht="28.8">
      <c r="A160" s="35"/>
      <c r="B160" s="36"/>
      <c r="C160" s="37"/>
      <c r="D160" s="190" t="s">
        <v>197</v>
      </c>
      <c r="E160" s="37"/>
      <c r="F160" s="191" t="s">
        <v>397</v>
      </c>
      <c r="G160" s="37"/>
      <c r="H160" s="37"/>
      <c r="I160" s="192"/>
      <c r="J160" s="37"/>
      <c r="K160" s="37"/>
      <c r="L160" s="40"/>
      <c r="M160" s="193"/>
      <c r="N160" s="194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197</v>
      </c>
      <c r="AU160" s="18" t="s">
        <v>86</v>
      </c>
    </row>
    <row r="161" spans="1:65" s="2" customFormat="1" ht="10.199999999999999">
      <c r="A161" s="35"/>
      <c r="B161" s="36"/>
      <c r="C161" s="37"/>
      <c r="D161" s="195" t="s">
        <v>199</v>
      </c>
      <c r="E161" s="37"/>
      <c r="F161" s="196" t="s">
        <v>398</v>
      </c>
      <c r="G161" s="37"/>
      <c r="H161" s="37"/>
      <c r="I161" s="192"/>
      <c r="J161" s="37"/>
      <c r="K161" s="37"/>
      <c r="L161" s="40"/>
      <c r="M161" s="193"/>
      <c r="N161" s="194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199</v>
      </c>
      <c r="AU161" s="18" t="s">
        <v>86</v>
      </c>
    </row>
    <row r="162" spans="1:65" s="13" customFormat="1" ht="10.199999999999999">
      <c r="B162" s="197"/>
      <c r="C162" s="198"/>
      <c r="D162" s="190" t="s">
        <v>201</v>
      </c>
      <c r="E162" s="199" t="s">
        <v>19</v>
      </c>
      <c r="F162" s="200" t="s">
        <v>1753</v>
      </c>
      <c r="G162" s="198"/>
      <c r="H162" s="201">
        <v>0.36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201</v>
      </c>
      <c r="AU162" s="207" t="s">
        <v>86</v>
      </c>
      <c r="AV162" s="13" t="s">
        <v>86</v>
      </c>
      <c r="AW162" s="13" t="s">
        <v>37</v>
      </c>
      <c r="AX162" s="13" t="s">
        <v>84</v>
      </c>
      <c r="AY162" s="207" t="s">
        <v>189</v>
      </c>
    </row>
    <row r="163" spans="1:65" s="2" customFormat="1" ht="24.15" customHeight="1">
      <c r="A163" s="35"/>
      <c r="B163" s="36"/>
      <c r="C163" s="176" t="s">
        <v>307</v>
      </c>
      <c r="D163" s="176" t="s">
        <v>191</v>
      </c>
      <c r="E163" s="177" t="s">
        <v>401</v>
      </c>
      <c r="F163" s="178" t="s">
        <v>402</v>
      </c>
      <c r="G163" s="179" t="s">
        <v>238</v>
      </c>
      <c r="H163" s="180">
        <v>0.08</v>
      </c>
      <c r="I163" s="181"/>
      <c r="J163" s="182">
        <f>ROUND(I163*H163,2)</f>
        <v>0</v>
      </c>
      <c r="K163" s="183"/>
      <c r="L163" s="40"/>
      <c r="M163" s="184" t="s">
        <v>19</v>
      </c>
      <c r="N163" s="185" t="s">
        <v>47</v>
      </c>
      <c r="O163" s="65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8" t="s">
        <v>195</v>
      </c>
      <c r="AT163" s="188" t="s">
        <v>191</v>
      </c>
      <c r="AU163" s="188" t="s">
        <v>86</v>
      </c>
      <c r="AY163" s="18" t="s">
        <v>189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8" t="s">
        <v>84</v>
      </c>
      <c r="BK163" s="189">
        <f>ROUND(I163*H163,2)</f>
        <v>0</v>
      </c>
      <c r="BL163" s="18" t="s">
        <v>195</v>
      </c>
      <c r="BM163" s="188" t="s">
        <v>1861</v>
      </c>
    </row>
    <row r="164" spans="1:65" s="2" customFormat="1" ht="19.2">
      <c r="A164" s="35"/>
      <c r="B164" s="36"/>
      <c r="C164" s="37"/>
      <c r="D164" s="190" t="s">
        <v>197</v>
      </c>
      <c r="E164" s="37"/>
      <c r="F164" s="191" t="s">
        <v>404</v>
      </c>
      <c r="G164" s="37"/>
      <c r="H164" s="37"/>
      <c r="I164" s="192"/>
      <c r="J164" s="37"/>
      <c r="K164" s="37"/>
      <c r="L164" s="40"/>
      <c r="M164" s="193"/>
      <c r="N164" s="194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197</v>
      </c>
      <c r="AU164" s="18" t="s">
        <v>86</v>
      </c>
    </row>
    <row r="165" spans="1:65" s="2" customFormat="1" ht="10.199999999999999">
      <c r="A165" s="35"/>
      <c r="B165" s="36"/>
      <c r="C165" s="37"/>
      <c r="D165" s="195" t="s">
        <v>199</v>
      </c>
      <c r="E165" s="37"/>
      <c r="F165" s="196" t="s">
        <v>405</v>
      </c>
      <c r="G165" s="37"/>
      <c r="H165" s="37"/>
      <c r="I165" s="192"/>
      <c r="J165" s="37"/>
      <c r="K165" s="37"/>
      <c r="L165" s="40"/>
      <c r="M165" s="193"/>
      <c r="N165" s="194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199</v>
      </c>
      <c r="AU165" s="18" t="s">
        <v>86</v>
      </c>
    </row>
    <row r="166" spans="1:65" s="13" customFormat="1" ht="10.199999999999999">
      <c r="B166" s="197"/>
      <c r="C166" s="198"/>
      <c r="D166" s="190" t="s">
        <v>201</v>
      </c>
      <c r="E166" s="199" t="s">
        <v>124</v>
      </c>
      <c r="F166" s="200" t="s">
        <v>1755</v>
      </c>
      <c r="G166" s="198"/>
      <c r="H166" s="201">
        <v>0.08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201</v>
      </c>
      <c r="AU166" s="207" t="s">
        <v>86</v>
      </c>
      <c r="AV166" s="13" t="s">
        <v>86</v>
      </c>
      <c r="AW166" s="13" t="s">
        <v>37</v>
      </c>
      <c r="AX166" s="13" t="s">
        <v>84</v>
      </c>
      <c r="AY166" s="207" t="s">
        <v>189</v>
      </c>
    </row>
    <row r="167" spans="1:65" s="2" customFormat="1" ht="33" customHeight="1">
      <c r="A167" s="35"/>
      <c r="B167" s="36"/>
      <c r="C167" s="176" t="s">
        <v>313</v>
      </c>
      <c r="D167" s="176" t="s">
        <v>191</v>
      </c>
      <c r="E167" s="177" t="s">
        <v>408</v>
      </c>
      <c r="F167" s="178" t="s">
        <v>409</v>
      </c>
      <c r="G167" s="179" t="s">
        <v>238</v>
      </c>
      <c r="H167" s="180">
        <v>1.4E-2</v>
      </c>
      <c r="I167" s="181"/>
      <c r="J167" s="182">
        <f>ROUND(I167*H167,2)</f>
        <v>0</v>
      </c>
      <c r="K167" s="183"/>
      <c r="L167" s="40"/>
      <c r="M167" s="184" t="s">
        <v>19</v>
      </c>
      <c r="N167" s="185" t="s">
        <v>47</v>
      </c>
      <c r="O167" s="65"/>
      <c r="P167" s="186">
        <f>O167*H167</f>
        <v>0</v>
      </c>
      <c r="Q167" s="186">
        <v>2.3010199999999998</v>
      </c>
      <c r="R167" s="186">
        <f>Q167*H167</f>
        <v>3.2214279999999998E-2</v>
      </c>
      <c r="S167" s="186">
        <v>0</v>
      </c>
      <c r="T167" s="18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8" t="s">
        <v>195</v>
      </c>
      <c r="AT167" s="188" t="s">
        <v>191</v>
      </c>
      <c r="AU167" s="188" t="s">
        <v>86</v>
      </c>
      <c r="AY167" s="18" t="s">
        <v>189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8" t="s">
        <v>84</v>
      </c>
      <c r="BK167" s="189">
        <f>ROUND(I167*H167,2)</f>
        <v>0</v>
      </c>
      <c r="BL167" s="18" t="s">
        <v>195</v>
      </c>
      <c r="BM167" s="188" t="s">
        <v>1862</v>
      </c>
    </row>
    <row r="168" spans="1:65" s="2" customFormat="1" ht="28.8">
      <c r="A168" s="35"/>
      <c r="B168" s="36"/>
      <c r="C168" s="37"/>
      <c r="D168" s="190" t="s">
        <v>197</v>
      </c>
      <c r="E168" s="37"/>
      <c r="F168" s="191" t="s">
        <v>411</v>
      </c>
      <c r="G168" s="37"/>
      <c r="H168" s="37"/>
      <c r="I168" s="192"/>
      <c r="J168" s="37"/>
      <c r="K168" s="37"/>
      <c r="L168" s="40"/>
      <c r="M168" s="193"/>
      <c r="N168" s="194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197</v>
      </c>
      <c r="AU168" s="18" t="s">
        <v>86</v>
      </c>
    </row>
    <row r="169" spans="1:65" s="2" customFormat="1" ht="10.199999999999999">
      <c r="A169" s="35"/>
      <c r="B169" s="36"/>
      <c r="C169" s="37"/>
      <c r="D169" s="195" t="s">
        <v>199</v>
      </c>
      <c r="E169" s="37"/>
      <c r="F169" s="196" t="s">
        <v>412</v>
      </c>
      <c r="G169" s="37"/>
      <c r="H169" s="37"/>
      <c r="I169" s="192"/>
      <c r="J169" s="37"/>
      <c r="K169" s="37"/>
      <c r="L169" s="40"/>
      <c r="M169" s="193"/>
      <c r="N169" s="194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199</v>
      </c>
      <c r="AU169" s="18" t="s">
        <v>86</v>
      </c>
    </row>
    <row r="170" spans="1:65" s="13" customFormat="1" ht="10.199999999999999">
      <c r="B170" s="197"/>
      <c r="C170" s="198"/>
      <c r="D170" s="190" t="s">
        <v>201</v>
      </c>
      <c r="E170" s="199" t="s">
        <v>19</v>
      </c>
      <c r="F170" s="200" t="s">
        <v>1757</v>
      </c>
      <c r="G170" s="198"/>
      <c r="H170" s="201">
        <v>1.4E-2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201</v>
      </c>
      <c r="AU170" s="207" t="s">
        <v>86</v>
      </c>
      <c r="AV170" s="13" t="s">
        <v>86</v>
      </c>
      <c r="AW170" s="13" t="s">
        <v>37</v>
      </c>
      <c r="AX170" s="13" t="s">
        <v>84</v>
      </c>
      <c r="AY170" s="207" t="s">
        <v>189</v>
      </c>
    </row>
    <row r="171" spans="1:65" s="2" customFormat="1" ht="24.15" customHeight="1">
      <c r="A171" s="35"/>
      <c r="B171" s="36"/>
      <c r="C171" s="176" t="s">
        <v>320</v>
      </c>
      <c r="D171" s="176" t="s">
        <v>191</v>
      </c>
      <c r="E171" s="177" t="s">
        <v>415</v>
      </c>
      <c r="F171" s="178" t="s">
        <v>416</v>
      </c>
      <c r="G171" s="179" t="s">
        <v>230</v>
      </c>
      <c r="H171" s="180">
        <v>0.18</v>
      </c>
      <c r="I171" s="181"/>
      <c r="J171" s="182">
        <f>ROUND(I171*H171,2)</f>
        <v>0</v>
      </c>
      <c r="K171" s="183"/>
      <c r="L171" s="40"/>
      <c r="M171" s="184" t="s">
        <v>19</v>
      </c>
      <c r="N171" s="185" t="s">
        <v>47</v>
      </c>
      <c r="O171" s="65"/>
      <c r="P171" s="186">
        <f>O171*H171</f>
        <v>0</v>
      </c>
      <c r="Q171" s="186">
        <v>6.3200000000000001E-3</v>
      </c>
      <c r="R171" s="186">
        <f>Q171*H171</f>
        <v>1.1375999999999999E-3</v>
      </c>
      <c r="S171" s="186">
        <v>0</v>
      </c>
      <c r="T171" s="18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8" t="s">
        <v>195</v>
      </c>
      <c r="AT171" s="188" t="s">
        <v>191</v>
      </c>
      <c r="AU171" s="188" t="s">
        <v>86</v>
      </c>
      <c r="AY171" s="18" t="s">
        <v>189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8" t="s">
        <v>84</v>
      </c>
      <c r="BK171" s="189">
        <f>ROUND(I171*H171,2)</f>
        <v>0</v>
      </c>
      <c r="BL171" s="18" t="s">
        <v>195</v>
      </c>
      <c r="BM171" s="188" t="s">
        <v>1863</v>
      </c>
    </row>
    <row r="172" spans="1:65" s="2" customFormat="1" ht="28.8">
      <c r="A172" s="35"/>
      <c r="B172" s="36"/>
      <c r="C172" s="37"/>
      <c r="D172" s="190" t="s">
        <v>197</v>
      </c>
      <c r="E172" s="37"/>
      <c r="F172" s="191" t="s">
        <v>418</v>
      </c>
      <c r="G172" s="37"/>
      <c r="H172" s="37"/>
      <c r="I172" s="192"/>
      <c r="J172" s="37"/>
      <c r="K172" s="37"/>
      <c r="L172" s="40"/>
      <c r="M172" s="193"/>
      <c r="N172" s="194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197</v>
      </c>
      <c r="AU172" s="18" t="s">
        <v>86</v>
      </c>
    </row>
    <row r="173" spans="1:65" s="2" customFormat="1" ht="10.199999999999999">
      <c r="A173" s="35"/>
      <c r="B173" s="36"/>
      <c r="C173" s="37"/>
      <c r="D173" s="195" t="s">
        <v>199</v>
      </c>
      <c r="E173" s="37"/>
      <c r="F173" s="196" t="s">
        <v>419</v>
      </c>
      <c r="G173" s="37"/>
      <c r="H173" s="37"/>
      <c r="I173" s="192"/>
      <c r="J173" s="37"/>
      <c r="K173" s="37"/>
      <c r="L173" s="40"/>
      <c r="M173" s="193"/>
      <c r="N173" s="194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199</v>
      </c>
      <c r="AU173" s="18" t="s">
        <v>86</v>
      </c>
    </row>
    <row r="174" spans="1:65" s="13" customFormat="1" ht="10.199999999999999">
      <c r="B174" s="197"/>
      <c r="C174" s="198"/>
      <c r="D174" s="190" t="s">
        <v>201</v>
      </c>
      <c r="E174" s="199" t="s">
        <v>19</v>
      </c>
      <c r="F174" s="200" t="s">
        <v>1759</v>
      </c>
      <c r="G174" s="198"/>
      <c r="H174" s="201">
        <v>0.18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201</v>
      </c>
      <c r="AU174" s="207" t="s">
        <v>86</v>
      </c>
      <c r="AV174" s="13" t="s">
        <v>86</v>
      </c>
      <c r="AW174" s="13" t="s">
        <v>37</v>
      </c>
      <c r="AX174" s="13" t="s">
        <v>84</v>
      </c>
      <c r="AY174" s="207" t="s">
        <v>189</v>
      </c>
    </row>
    <row r="175" spans="1:65" s="12" customFormat="1" ht="22.8" customHeight="1">
      <c r="B175" s="160"/>
      <c r="C175" s="161"/>
      <c r="D175" s="162" t="s">
        <v>75</v>
      </c>
      <c r="E175" s="174" t="s">
        <v>220</v>
      </c>
      <c r="F175" s="174" t="s">
        <v>421</v>
      </c>
      <c r="G175" s="161"/>
      <c r="H175" s="161"/>
      <c r="I175" s="164"/>
      <c r="J175" s="175">
        <f>BK175</f>
        <v>0</v>
      </c>
      <c r="K175" s="161"/>
      <c r="L175" s="166"/>
      <c r="M175" s="167"/>
      <c r="N175" s="168"/>
      <c r="O175" s="168"/>
      <c r="P175" s="169">
        <f>SUM(P176:P190)</f>
        <v>0</v>
      </c>
      <c r="Q175" s="168"/>
      <c r="R175" s="169">
        <f>SUM(R176:R190)</f>
        <v>0.45886959999999999</v>
      </c>
      <c r="S175" s="168"/>
      <c r="T175" s="170">
        <f>SUM(T176:T190)</f>
        <v>0</v>
      </c>
      <c r="AR175" s="171" t="s">
        <v>84</v>
      </c>
      <c r="AT175" s="172" t="s">
        <v>75</v>
      </c>
      <c r="AU175" s="172" t="s">
        <v>84</v>
      </c>
      <c r="AY175" s="171" t="s">
        <v>189</v>
      </c>
      <c r="BK175" s="173">
        <f>SUM(BK176:BK190)</f>
        <v>0</v>
      </c>
    </row>
    <row r="176" spans="1:65" s="2" customFormat="1" ht="24.15" customHeight="1">
      <c r="A176" s="35"/>
      <c r="B176" s="36"/>
      <c r="C176" s="176" t="s">
        <v>7</v>
      </c>
      <c r="D176" s="176" t="s">
        <v>191</v>
      </c>
      <c r="E176" s="177" t="s">
        <v>1864</v>
      </c>
      <c r="F176" s="178" t="s">
        <v>1865</v>
      </c>
      <c r="G176" s="179" t="s">
        <v>230</v>
      </c>
      <c r="H176" s="180">
        <v>0.4</v>
      </c>
      <c r="I176" s="181"/>
      <c r="J176" s="182">
        <f>ROUND(I176*H176,2)</f>
        <v>0</v>
      </c>
      <c r="K176" s="183"/>
      <c r="L176" s="40"/>
      <c r="M176" s="184" t="s">
        <v>19</v>
      </c>
      <c r="N176" s="185" t="s">
        <v>47</v>
      </c>
      <c r="O176" s="65"/>
      <c r="P176" s="186">
        <f>O176*H176</f>
        <v>0</v>
      </c>
      <c r="Q176" s="186">
        <v>0.46</v>
      </c>
      <c r="R176" s="186">
        <f>Q176*H176</f>
        <v>0.18400000000000002</v>
      </c>
      <c r="S176" s="186">
        <v>0</v>
      </c>
      <c r="T176" s="18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8" t="s">
        <v>195</v>
      </c>
      <c r="AT176" s="188" t="s">
        <v>191</v>
      </c>
      <c r="AU176" s="188" t="s">
        <v>86</v>
      </c>
      <c r="AY176" s="18" t="s">
        <v>189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8" t="s">
        <v>84</v>
      </c>
      <c r="BK176" s="189">
        <f>ROUND(I176*H176,2)</f>
        <v>0</v>
      </c>
      <c r="BL176" s="18" t="s">
        <v>195</v>
      </c>
      <c r="BM176" s="188" t="s">
        <v>1866</v>
      </c>
    </row>
    <row r="177" spans="1:65" s="2" customFormat="1" ht="19.2">
      <c r="A177" s="35"/>
      <c r="B177" s="36"/>
      <c r="C177" s="37"/>
      <c r="D177" s="190" t="s">
        <v>197</v>
      </c>
      <c r="E177" s="37"/>
      <c r="F177" s="191" t="s">
        <v>1867</v>
      </c>
      <c r="G177" s="37"/>
      <c r="H177" s="37"/>
      <c r="I177" s="192"/>
      <c r="J177" s="37"/>
      <c r="K177" s="37"/>
      <c r="L177" s="40"/>
      <c r="M177" s="193"/>
      <c r="N177" s="194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197</v>
      </c>
      <c r="AU177" s="18" t="s">
        <v>86</v>
      </c>
    </row>
    <row r="178" spans="1:65" s="2" customFormat="1" ht="10.199999999999999">
      <c r="A178" s="35"/>
      <c r="B178" s="36"/>
      <c r="C178" s="37"/>
      <c r="D178" s="195" t="s">
        <v>199</v>
      </c>
      <c r="E178" s="37"/>
      <c r="F178" s="196" t="s">
        <v>1868</v>
      </c>
      <c r="G178" s="37"/>
      <c r="H178" s="37"/>
      <c r="I178" s="192"/>
      <c r="J178" s="37"/>
      <c r="K178" s="37"/>
      <c r="L178" s="40"/>
      <c r="M178" s="193"/>
      <c r="N178" s="194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199</v>
      </c>
      <c r="AU178" s="18" t="s">
        <v>86</v>
      </c>
    </row>
    <row r="179" spans="1:65" s="13" customFormat="1" ht="10.199999999999999">
      <c r="B179" s="197"/>
      <c r="C179" s="198"/>
      <c r="D179" s="190" t="s">
        <v>201</v>
      </c>
      <c r="E179" s="199" t="s">
        <v>19</v>
      </c>
      <c r="F179" s="200" t="s">
        <v>1825</v>
      </c>
      <c r="G179" s="198"/>
      <c r="H179" s="201">
        <v>0.4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201</v>
      </c>
      <c r="AU179" s="207" t="s">
        <v>86</v>
      </c>
      <c r="AV179" s="13" t="s">
        <v>86</v>
      </c>
      <c r="AW179" s="13" t="s">
        <v>37</v>
      </c>
      <c r="AX179" s="13" t="s">
        <v>84</v>
      </c>
      <c r="AY179" s="207" t="s">
        <v>189</v>
      </c>
    </row>
    <row r="180" spans="1:65" s="2" customFormat="1" ht="33" customHeight="1">
      <c r="A180" s="35"/>
      <c r="B180" s="36"/>
      <c r="C180" s="176" t="s">
        <v>333</v>
      </c>
      <c r="D180" s="176" t="s">
        <v>191</v>
      </c>
      <c r="E180" s="177" t="s">
        <v>1869</v>
      </c>
      <c r="F180" s="178" t="s">
        <v>1870</v>
      </c>
      <c r="G180" s="179" t="s">
        <v>230</v>
      </c>
      <c r="H180" s="180">
        <v>0.4</v>
      </c>
      <c r="I180" s="181"/>
      <c r="J180" s="182">
        <f>ROUND(I180*H180,2)</f>
        <v>0</v>
      </c>
      <c r="K180" s="183"/>
      <c r="L180" s="40"/>
      <c r="M180" s="184" t="s">
        <v>19</v>
      </c>
      <c r="N180" s="185" t="s">
        <v>47</v>
      </c>
      <c r="O180" s="65"/>
      <c r="P180" s="186">
        <f>O180*H180</f>
        <v>0</v>
      </c>
      <c r="Q180" s="186">
        <v>0.13188</v>
      </c>
      <c r="R180" s="186">
        <f>Q180*H180</f>
        <v>5.2752E-2</v>
      </c>
      <c r="S180" s="186">
        <v>0</v>
      </c>
      <c r="T180" s="18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8" t="s">
        <v>195</v>
      </c>
      <c r="AT180" s="188" t="s">
        <v>191</v>
      </c>
      <c r="AU180" s="188" t="s">
        <v>86</v>
      </c>
      <c r="AY180" s="18" t="s">
        <v>189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8" t="s">
        <v>84</v>
      </c>
      <c r="BK180" s="189">
        <f>ROUND(I180*H180,2)</f>
        <v>0</v>
      </c>
      <c r="BL180" s="18" t="s">
        <v>195</v>
      </c>
      <c r="BM180" s="188" t="s">
        <v>1871</v>
      </c>
    </row>
    <row r="181" spans="1:65" s="2" customFormat="1" ht="38.4">
      <c r="A181" s="35"/>
      <c r="B181" s="36"/>
      <c r="C181" s="37"/>
      <c r="D181" s="190" t="s">
        <v>197</v>
      </c>
      <c r="E181" s="37"/>
      <c r="F181" s="191" t="s">
        <v>1872</v>
      </c>
      <c r="G181" s="37"/>
      <c r="H181" s="37"/>
      <c r="I181" s="192"/>
      <c r="J181" s="37"/>
      <c r="K181" s="37"/>
      <c r="L181" s="40"/>
      <c r="M181" s="193"/>
      <c r="N181" s="194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197</v>
      </c>
      <c r="AU181" s="18" t="s">
        <v>86</v>
      </c>
    </row>
    <row r="182" spans="1:65" s="2" customFormat="1" ht="10.199999999999999">
      <c r="A182" s="35"/>
      <c r="B182" s="36"/>
      <c r="C182" s="37"/>
      <c r="D182" s="195" t="s">
        <v>199</v>
      </c>
      <c r="E182" s="37"/>
      <c r="F182" s="196" t="s">
        <v>1873</v>
      </c>
      <c r="G182" s="37"/>
      <c r="H182" s="37"/>
      <c r="I182" s="192"/>
      <c r="J182" s="37"/>
      <c r="K182" s="37"/>
      <c r="L182" s="40"/>
      <c r="M182" s="193"/>
      <c r="N182" s="194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199</v>
      </c>
      <c r="AU182" s="18" t="s">
        <v>86</v>
      </c>
    </row>
    <row r="183" spans="1:65" s="13" customFormat="1" ht="10.199999999999999">
      <c r="B183" s="197"/>
      <c r="C183" s="198"/>
      <c r="D183" s="190" t="s">
        <v>201</v>
      </c>
      <c r="E183" s="199" t="s">
        <v>19</v>
      </c>
      <c r="F183" s="200" t="s">
        <v>1825</v>
      </c>
      <c r="G183" s="198"/>
      <c r="H183" s="201">
        <v>0.4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201</v>
      </c>
      <c r="AU183" s="207" t="s">
        <v>86</v>
      </c>
      <c r="AV183" s="13" t="s">
        <v>86</v>
      </c>
      <c r="AW183" s="13" t="s">
        <v>37</v>
      </c>
      <c r="AX183" s="13" t="s">
        <v>84</v>
      </c>
      <c r="AY183" s="207" t="s">
        <v>189</v>
      </c>
    </row>
    <row r="184" spans="1:65" s="2" customFormat="1" ht="24.15" customHeight="1">
      <c r="A184" s="35"/>
      <c r="B184" s="36"/>
      <c r="C184" s="176" t="s">
        <v>341</v>
      </c>
      <c r="D184" s="176" t="s">
        <v>191</v>
      </c>
      <c r="E184" s="177" t="s">
        <v>423</v>
      </c>
      <c r="F184" s="178" t="s">
        <v>424</v>
      </c>
      <c r="G184" s="179" t="s">
        <v>230</v>
      </c>
      <c r="H184" s="180">
        <v>0.36</v>
      </c>
      <c r="I184" s="181"/>
      <c r="J184" s="182">
        <f>ROUND(I184*H184,2)</f>
        <v>0</v>
      </c>
      <c r="K184" s="183"/>
      <c r="L184" s="40"/>
      <c r="M184" s="184" t="s">
        <v>19</v>
      </c>
      <c r="N184" s="185" t="s">
        <v>47</v>
      </c>
      <c r="O184" s="65"/>
      <c r="P184" s="186">
        <f>O184*H184</f>
        <v>0</v>
      </c>
      <c r="Q184" s="186">
        <v>0.19536000000000001</v>
      </c>
      <c r="R184" s="186">
        <f>Q184*H184</f>
        <v>7.0329600000000006E-2</v>
      </c>
      <c r="S184" s="186">
        <v>0</v>
      </c>
      <c r="T184" s="18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8" t="s">
        <v>195</v>
      </c>
      <c r="AT184" s="188" t="s">
        <v>191</v>
      </c>
      <c r="AU184" s="188" t="s">
        <v>86</v>
      </c>
      <c r="AY184" s="18" t="s">
        <v>189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8" t="s">
        <v>84</v>
      </c>
      <c r="BK184" s="189">
        <f>ROUND(I184*H184,2)</f>
        <v>0</v>
      </c>
      <c r="BL184" s="18" t="s">
        <v>195</v>
      </c>
      <c r="BM184" s="188" t="s">
        <v>1874</v>
      </c>
    </row>
    <row r="185" spans="1:65" s="2" customFormat="1" ht="38.4">
      <c r="A185" s="35"/>
      <c r="B185" s="36"/>
      <c r="C185" s="37"/>
      <c r="D185" s="190" t="s">
        <v>197</v>
      </c>
      <c r="E185" s="37"/>
      <c r="F185" s="191" t="s">
        <v>426</v>
      </c>
      <c r="G185" s="37"/>
      <c r="H185" s="37"/>
      <c r="I185" s="192"/>
      <c r="J185" s="37"/>
      <c r="K185" s="37"/>
      <c r="L185" s="40"/>
      <c r="M185" s="193"/>
      <c r="N185" s="194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197</v>
      </c>
      <c r="AU185" s="18" t="s">
        <v>86</v>
      </c>
    </row>
    <row r="186" spans="1:65" s="2" customFormat="1" ht="10.199999999999999">
      <c r="A186" s="35"/>
      <c r="B186" s="36"/>
      <c r="C186" s="37"/>
      <c r="D186" s="195" t="s">
        <v>199</v>
      </c>
      <c r="E186" s="37"/>
      <c r="F186" s="196" t="s">
        <v>427</v>
      </c>
      <c r="G186" s="37"/>
      <c r="H186" s="37"/>
      <c r="I186" s="192"/>
      <c r="J186" s="37"/>
      <c r="K186" s="37"/>
      <c r="L186" s="40"/>
      <c r="M186" s="193"/>
      <c r="N186" s="194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199</v>
      </c>
      <c r="AU186" s="18" t="s">
        <v>86</v>
      </c>
    </row>
    <row r="187" spans="1:65" s="13" customFormat="1" ht="10.199999999999999">
      <c r="B187" s="197"/>
      <c r="C187" s="198"/>
      <c r="D187" s="190" t="s">
        <v>201</v>
      </c>
      <c r="E187" s="199" t="s">
        <v>19</v>
      </c>
      <c r="F187" s="200" t="s">
        <v>1753</v>
      </c>
      <c r="G187" s="198"/>
      <c r="H187" s="201">
        <v>0.36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201</v>
      </c>
      <c r="AU187" s="207" t="s">
        <v>86</v>
      </c>
      <c r="AV187" s="13" t="s">
        <v>86</v>
      </c>
      <c r="AW187" s="13" t="s">
        <v>37</v>
      </c>
      <c r="AX187" s="13" t="s">
        <v>84</v>
      </c>
      <c r="AY187" s="207" t="s">
        <v>189</v>
      </c>
    </row>
    <row r="188" spans="1:65" s="2" customFormat="1" ht="16.5" customHeight="1">
      <c r="A188" s="35"/>
      <c r="B188" s="36"/>
      <c r="C188" s="208" t="s">
        <v>350</v>
      </c>
      <c r="D188" s="208" t="s">
        <v>269</v>
      </c>
      <c r="E188" s="209" t="s">
        <v>429</v>
      </c>
      <c r="F188" s="210" t="s">
        <v>430</v>
      </c>
      <c r="G188" s="211" t="s">
        <v>230</v>
      </c>
      <c r="H188" s="212">
        <v>0.36399999999999999</v>
      </c>
      <c r="I188" s="213"/>
      <c r="J188" s="214">
        <f>ROUND(I188*H188,2)</f>
        <v>0</v>
      </c>
      <c r="K188" s="215"/>
      <c r="L188" s="216"/>
      <c r="M188" s="217" t="s">
        <v>19</v>
      </c>
      <c r="N188" s="218" t="s">
        <v>47</v>
      </c>
      <c r="O188" s="65"/>
      <c r="P188" s="186">
        <f>O188*H188</f>
        <v>0</v>
      </c>
      <c r="Q188" s="186">
        <v>0.41699999999999998</v>
      </c>
      <c r="R188" s="186">
        <f>Q188*H188</f>
        <v>0.15178799999999998</v>
      </c>
      <c r="S188" s="186">
        <v>0</v>
      </c>
      <c r="T188" s="18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8" t="s">
        <v>226</v>
      </c>
      <c r="AT188" s="188" t="s">
        <v>269</v>
      </c>
      <c r="AU188" s="188" t="s">
        <v>86</v>
      </c>
      <c r="AY188" s="18" t="s">
        <v>189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8" t="s">
        <v>84</v>
      </c>
      <c r="BK188" s="189">
        <f>ROUND(I188*H188,2)</f>
        <v>0</v>
      </c>
      <c r="BL188" s="18" t="s">
        <v>195</v>
      </c>
      <c r="BM188" s="188" t="s">
        <v>1875</v>
      </c>
    </row>
    <row r="189" spans="1:65" s="2" customFormat="1" ht="10.199999999999999">
      <c r="A189" s="35"/>
      <c r="B189" s="36"/>
      <c r="C189" s="37"/>
      <c r="D189" s="190" t="s">
        <v>197</v>
      </c>
      <c r="E189" s="37"/>
      <c r="F189" s="191" t="s">
        <v>430</v>
      </c>
      <c r="G189" s="37"/>
      <c r="H189" s="37"/>
      <c r="I189" s="192"/>
      <c r="J189" s="37"/>
      <c r="K189" s="37"/>
      <c r="L189" s="40"/>
      <c r="M189" s="193"/>
      <c r="N189" s="194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197</v>
      </c>
      <c r="AU189" s="18" t="s">
        <v>86</v>
      </c>
    </row>
    <row r="190" spans="1:65" s="13" customFormat="1" ht="10.199999999999999">
      <c r="B190" s="197"/>
      <c r="C190" s="198"/>
      <c r="D190" s="190" t="s">
        <v>201</v>
      </c>
      <c r="E190" s="198"/>
      <c r="F190" s="200" t="s">
        <v>1778</v>
      </c>
      <c r="G190" s="198"/>
      <c r="H190" s="201">
        <v>0.36399999999999999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201</v>
      </c>
      <c r="AU190" s="207" t="s">
        <v>86</v>
      </c>
      <c r="AV190" s="13" t="s">
        <v>86</v>
      </c>
      <c r="AW190" s="13" t="s">
        <v>4</v>
      </c>
      <c r="AX190" s="13" t="s">
        <v>84</v>
      </c>
      <c r="AY190" s="207" t="s">
        <v>189</v>
      </c>
    </row>
    <row r="191" spans="1:65" s="12" customFormat="1" ht="22.8" customHeight="1">
      <c r="B191" s="160"/>
      <c r="C191" s="161"/>
      <c r="D191" s="162" t="s">
        <v>75</v>
      </c>
      <c r="E191" s="174" t="s">
        <v>226</v>
      </c>
      <c r="F191" s="174" t="s">
        <v>433</v>
      </c>
      <c r="G191" s="161"/>
      <c r="H191" s="161"/>
      <c r="I191" s="164"/>
      <c r="J191" s="175">
        <f>BK191</f>
        <v>0</v>
      </c>
      <c r="K191" s="161"/>
      <c r="L191" s="166"/>
      <c r="M191" s="167"/>
      <c r="N191" s="168"/>
      <c r="O191" s="168"/>
      <c r="P191" s="169">
        <f>SUM(P192:P251)</f>
        <v>0</v>
      </c>
      <c r="Q191" s="168"/>
      <c r="R191" s="169">
        <f>SUM(R192:R251)</f>
        <v>0.64873500000000006</v>
      </c>
      <c r="S191" s="168"/>
      <c r="T191" s="170">
        <f>SUM(T192:T251)</f>
        <v>0</v>
      </c>
      <c r="AR191" s="171" t="s">
        <v>84</v>
      </c>
      <c r="AT191" s="172" t="s">
        <v>75</v>
      </c>
      <c r="AU191" s="172" t="s">
        <v>84</v>
      </c>
      <c r="AY191" s="171" t="s">
        <v>189</v>
      </c>
      <c r="BK191" s="173">
        <f>SUM(BK192:BK251)</f>
        <v>0</v>
      </c>
    </row>
    <row r="192" spans="1:65" s="2" customFormat="1" ht="24.15" customHeight="1">
      <c r="A192" s="35"/>
      <c r="B192" s="36"/>
      <c r="C192" s="176" t="s">
        <v>355</v>
      </c>
      <c r="D192" s="176" t="s">
        <v>191</v>
      </c>
      <c r="E192" s="177" t="s">
        <v>1424</v>
      </c>
      <c r="F192" s="178" t="s">
        <v>1425</v>
      </c>
      <c r="G192" s="179" t="s">
        <v>210</v>
      </c>
      <c r="H192" s="180">
        <v>1</v>
      </c>
      <c r="I192" s="181"/>
      <c r="J192" s="182">
        <f>ROUND(I192*H192,2)</f>
        <v>0</v>
      </c>
      <c r="K192" s="183"/>
      <c r="L192" s="40"/>
      <c r="M192" s="184" t="s">
        <v>19</v>
      </c>
      <c r="N192" s="185" t="s">
        <v>47</v>
      </c>
      <c r="O192" s="65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8" t="s">
        <v>195</v>
      </c>
      <c r="AT192" s="188" t="s">
        <v>191</v>
      </c>
      <c r="AU192" s="188" t="s">
        <v>86</v>
      </c>
      <c r="AY192" s="18" t="s">
        <v>189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8" t="s">
        <v>84</v>
      </c>
      <c r="BK192" s="189">
        <f>ROUND(I192*H192,2)</f>
        <v>0</v>
      </c>
      <c r="BL192" s="18" t="s">
        <v>195</v>
      </c>
      <c r="BM192" s="188" t="s">
        <v>1876</v>
      </c>
    </row>
    <row r="193" spans="1:65" s="2" customFormat="1" ht="28.8">
      <c r="A193" s="35"/>
      <c r="B193" s="36"/>
      <c r="C193" s="37"/>
      <c r="D193" s="190" t="s">
        <v>197</v>
      </c>
      <c r="E193" s="37"/>
      <c r="F193" s="191" t="s">
        <v>1427</v>
      </c>
      <c r="G193" s="37"/>
      <c r="H193" s="37"/>
      <c r="I193" s="192"/>
      <c r="J193" s="37"/>
      <c r="K193" s="37"/>
      <c r="L193" s="40"/>
      <c r="M193" s="193"/>
      <c r="N193" s="194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197</v>
      </c>
      <c r="AU193" s="18" t="s">
        <v>86</v>
      </c>
    </row>
    <row r="194" spans="1:65" s="13" customFormat="1" ht="10.199999999999999">
      <c r="B194" s="197"/>
      <c r="C194" s="198"/>
      <c r="D194" s="190" t="s">
        <v>201</v>
      </c>
      <c r="E194" s="199" t="s">
        <v>1327</v>
      </c>
      <c r="F194" s="200" t="s">
        <v>84</v>
      </c>
      <c r="G194" s="198"/>
      <c r="H194" s="201">
        <v>1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201</v>
      </c>
      <c r="AU194" s="207" t="s">
        <v>86</v>
      </c>
      <c r="AV194" s="13" t="s">
        <v>86</v>
      </c>
      <c r="AW194" s="13" t="s">
        <v>37</v>
      </c>
      <c r="AX194" s="13" t="s">
        <v>84</v>
      </c>
      <c r="AY194" s="207" t="s">
        <v>189</v>
      </c>
    </row>
    <row r="195" spans="1:65" s="2" customFormat="1" ht="21.75" customHeight="1">
      <c r="A195" s="35"/>
      <c r="B195" s="36"/>
      <c r="C195" s="208" t="s">
        <v>361</v>
      </c>
      <c r="D195" s="208" t="s">
        <v>269</v>
      </c>
      <c r="E195" s="209" t="s">
        <v>1428</v>
      </c>
      <c r="F195" s="210" t="s">
        <v>1429</v>
      </c>
      <c r="G195" s="211" t="s">
        <v>210</v>
      </c>
      <c r="H195" s="212">
        <v>1</v>
      </c>
      <c r="I195" s="213"/>
      <c r="J195" s="214">
        <f>ROUND(I195*H195,2)</f>
        <v>0</v>
      </c>
      <c r="K195" s="215"/>
      <c r="L195" s="216"/>
      <c r="M195" s="217" t="s">
        <v>19</v>
      </c>
      <c r="N195" s="218" t="s">
        <v>47</v>
      </c>
      <c r="O195" s="65"/>
      <c r="P195" s="186">
        <f>O195*H195</f>
        <v>0</v>
      </c>
      <c r="Q195" s="186">
        <v>2.14E-3</v>
      </c>
      <c r="R195" s="186">
        <f>Q195*H195</f>
        <v>2.14E-3</v>
      </c>
      <c r="S195" s="186">
        <v>0</v>
      </c>
      <c r="T195" s="18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8" t="s">
        <v>226</v>
      </c>
      <c r="AT195" s="188" t="s">
        <v>269</v>
      </c>
      <c r="AU195" s="188" t="s">
        <v>86</v>
      </c>
      <c r="AY195" s="18" t="s">
        <v>189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18" t="s">
        <v>84</v>
      </c>
      <c r="BK195" s="189">
        <f>ROUND(I195*H195,2)</f>
        <v>0</v>
      </c>
      <c r="BL195" s="18" t="s">
        <v>195</v>
      </c>
      <c r="BM195" s="188" t="s">
        <v>1877</v>
      </c>
    </row>
    <row r="196" spans="1:65" s="2" customFormat="1" ht="10.199999999999999">
      <c r="A196" s="35"/>
      <c r="B196" s="36"/>
      <c r="C196" s="37"/>
      <c r="D196" s="190" t="s">
        <v>197</v>
      </c>
      <c r="E196" s="37"/>
      <c r="F196" s="191" t="s">
        <v>1429</v>
      </c>
      <c r="G196" s="37"/>
      <c r="H196" s="37"/>
      <c r="I196" s="192"/>
      <c r="J196" s="37"/>
      <c r="K196" s="37"/>
      <c r="L196" s="40"/>
      <c r="M196" s="193"/>
      <c r="N196" s="194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197</v>
      </c>
      <c r="AU196" s="18" t="s">
        <v>86</v>
      </c>
    </row>
    <row r="197" spans="1:65" s="2" customFormat="1" ht="24.15" customHeight="1">
      <c r="A197" s="35"/>
      <c r="B197" s="36"/>
      <c r="C197" s="176" t="s">
        <v>368</v>
      </c>
      <c r="D197" s="176" t="s">
        <v>191</v>
      </c>
      <c r="E197" s="177" t="s">
        <v>1441</v>
      </c>
      <c r="F197" s="178" t="s">
        <v>1442</v>
      </c>
      <c r="G197" s="179" t="s">
        <v>194</v>
      </c>
      <c r="H197" s="180">
        <v>3</v>
      </c>
      <c r="I197" s="181"/>
      <c r="J197" s="182">
        <f>ROUND(I197*H197,2)</f>
        <v>0</v>
      </c>
      <c r="K197" s="183"/>
      <c r="L197" s="40"/>
      <c r="M197" s="184" t="s">
        <v>19</v>
      </c>
      <c r="N197" s="185" t="s">
        <v>47</v>
      </c>
      <c r="O197" s="65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8" t="s">
        <v>195</v>
      </c>
      <c r="AT197" s="188" t="s">
        <v>191</v>
      </c>
      <c r="AU197" s="188" t="s">
        <v>86</v>
      </c>
      <c r="AY197" s="18" t="s">
        <v>189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8" t="s">
        <v>84</v>
      </c>
      <c r="BK197" s="189">
        <f>ROUND(I197*H197,2)</f>
        <v>0</v>
      </c>
      <c r="BL197" s="18" t="s">
        <v>195</v>
      </c>
      <c r="BM197" s="188" t="s">
        <v>1878</v>
      </c>
    </row>
    <row r="198" spans="1:65" s="2" customFormat="1" ht="28.8">
      <c r="A198" s="35"/>
      <c r="B198" s="36"/>
      <c r="C198" s="37"/>
      <c r="D198" s="190" t="s">
        <v>197</v>
      </c>
      <c r="E198" s="37"/>
      <c r="F198" s="191" t="s">
        <v>1444</v>
      </c>
      <c r="G198" s="37"/>
      <c r="H198" s="37"/>
      <c r="I198" s="192"/>
      <c r="J198" s="37"/>
      <c r="K198" s="37"/>
      <c r="L198" s="40"/>
      <c r="M198" s="193"/>
      <c r="N198" s="194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197</v>
      </c>
      <c r="AU198" s="18" t="s">
        <v>86</v>
      </c>
    </row>
    <row r="199" spans="1:65" s="2" customFormat="1" ht="10.199999999999999">
      <c r="A199" s="35"/>
      <c r="B199" s="36"/>
      <c r="C199" s="37"/>
      <c r="D199" s="195" t="s">
        <v>199</v>
      </c>
      <c r="E199" s="37"/>
      <c r="F199" s="196" t="s">
        <v>1445</v>
      </c>
      <c r="G199" s="37"/>
      <c r="H199" s="37"/>
      <c r="I199" s="192"/>
      <c r="J199" s="37"/>
      <c r="K199" s="37"/>
      <c r="L199" s="40"/>
      <c r="M199" s="193"/>
      <c r="N199" s="194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199</v>
      </c>
      <c r="AU199" s="18" t="s">
        <v>86</v>
      </c>
    </row>
    <row r="200" spans="1:65" s="13" customFormat="1" ht="10.199999999999999">
      <c r="B200" s="197"/>
      <c r="C200" s="198"/>
      <c r="D200" s="190" t="s">
        <v>201</v>
      </c>
      <c r="E200" s="199" t="s">
        <v>19</v>
      </c>
      <c r="F200" s="200" t="s">
        <v>1782</v>
      </c>
      <c r="G200" s="198"/>
      <c r="H200" s="201">
        <v>3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201</v>
      </c>
      <c r="AU200" s="207" t="s">
        <v>86</v>
      </c>
      <c r="AV200" s="13" t="s">
        <v>86</v>
      </c>
      <c r="AW200" s="13" t="s">
        <v>37</v>
      </c>
      <c r="AX200" s="13" t="s">
        <v>84</v>
      </c>
      <c r="AY200" s="207" t="s">
        <v>189</v>
      </c>
    </row>
    <row r="201" spans="1:65" s="2" customFormat="1" ht="16.5" customHeight="1">
      <c r="A201" s="35"/>
      <c r="B201" s="36"/>
      <c r="C201" s="208" t="s">
        <v>374</v>
      </c>
      <c r="D201" s="208" t="s">
        <v>269</v>
      </c>
      <c r="E201" s="209" t="s">
        <v>1446</v>
      </c>
      <c r="F201" s="210" t="s">
        <v>1447</v>
      </c>
      <c r="G201" s="211" t="s">
        <v>194</v>
      </c>
      <c r="H201" s="212">
        <v>2</v>
      </c>
      <c r="I201" s="213"/>
      <c r="J201" s="214">
        <f>ROUND(I201*H201,2)</f>
        <v>0</v>
      </c>
      <c r="K201" s="215"/>
      <c r="L201" s="216"/>
      <c r="M201" s="217" t="s">
        <v>19</v>
      </c>
      <c r="N201" s="218" t="s">
        <v>47</v>
      </c>
      <c r="O201" s="65"/>
      <c r="P201" s="186">
        <f>O201*H201</f>
        <v>0</v>
      </c>
      <c r="Q201" s="186">
        <v>3.8999999999999999E-4</v>
      </c>
      <c r="R201" s="186">
        <f>Q201*H201</f>
        <v>7.7999999999999999E-4</v>
      </c>
      <c r="S201" s="186">
        <v>0</v>
      </c>
      <c r="T201" s="18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8" t="s">
        <v>226</v>
      </c>
      <c r="AT201" s="188" t="s">
        <v>269</v>
      </c>
      <c r="AU201" s="188" t="s">
        <v>86</v>
      </c>
      <c r="AY201" s="18" t="s">
        <v>189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8" t="s">
        <v>84</v>
      </c>
      <c r="BK201" s="189">
        <f>ROUND(I201*H201,2)</f>
        <v>0</v>
      </c>
      <c r="BL201" s="18" t="s">
        <v>195</v>
      </c>
      <c r="BM201" s="188" t="s">
        <v>1879</v>
      </c>
    </row>
    <row r="202" spans="1:65" s="2" customFormat="1" ht="10.199999999999999">
      <c r="A202" s="35"/>
      <c r="B202" s="36"/>
      <c r="C202" s="37"/>
      <c r="D202" s="190" t="s">
        <v>197</v>
      </c>
      <c r="E202" s="37"/>
      <c r="F202" s="191" t="s">
        <v>1447</v>
      </c>
      <c r="G202" s="37"/>
      <c r="H202" s="37"/>
      <c r="I202" s="192"/>
      <c r="J202" s="37"/>
      <c r="K202" s="37"/>
      <c r="L202" s="40"/>
      <c r="M202" s="193"/>
      <c r="N202" s="194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197</v>
      </c>
      <c r="AU202" s="18" t="s">
        <v>86</v>
      </c>
    </row>
    <row r="203" spans="1:65" s="13" customFormat="1" ht="10.199999999999999">
      <c r="B203" s="197"/>
      <c r="C203" s="198"/>
      <c r="D203" s="190" t="s">
        <v>201</v>
      </c>
      <c r="E203" s="199" t="s">
        <v>19</v>
      </c>
      <c r="F203" s="200" t="s">
        <v>86</v>
      </c>
      <c r="G203" s="198"/>
      <c r="H203" s="201">
        <v>2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201</v>
      </c>
      <c r="AU203" s="207" t="s">
        <v>86</v>
      </c>
      <c r="AV203" s="13" t="s">
        <v>86</v>
      </c>
      <c r="AW203" s="13" t="s">
        <v>37</v>
      </c>
      <c r="AX203" s="13" t="s">
        <v>84</v>
      </c>
      <c r="AY203" s="207" t="s">
        <v>189</v>
      </c>
    </row>
    <row r="204" spans="1:65" s="2" customFormat="1" ht="21.75" customHeight="1">
      <c r="A204" s="35"/>
      <c r="B204" s="36"/>
      <c r="C204" s="208" t="s">
        <v>380</v>
      </c>
      <c r="D204" s="208" t="s">
        <v>269</v>
      </c>
      <c r="E204" s="209" t="s">
        <v>1784</v>
      </c>
      <c r="F204" s="210" t="s">
        <v>1785</v>
      </c>
      <c r="G204" s="211" t="s">
        <v>194</v>
      </c>
      <c r="H204" s="212">
        <v>1</v>
      </c>
      <c r="I204" s="213"/>
      <c r="J204" s="214">
        <f>ROUND(I204*H204,2)</f>
        <v>0</v>
      </c>
      <c r="K204" s="215"/>
      <c r="L204" s="216"/>
      <c r="M204" s="217" t="s">
        <v>19</v>
      </c>
      <c r="N204" s="218" t="s">
        <v>47</v>
      </c>
      <c r="O204" s="65"/>
      <c r="P204" s="186">
        <f>O204*H204</f>
        <v>0</v>
      </c>
      <c r="Q204" s="186">
        <v>5.5999999999999995E-4</v>
      </c>
      <c r="R204" s="186">
        <f>Q204*H204</f>
        <v>5.5999999999999995E-4</v>
      </c>
      <c r="S204" s="186">
        <v>0</v>
      </c>
      <c r="T204" s="18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8" t="s">
        <v>226</v>
      </c>
      <c r="AT204" s="188" t="s">
        <v>269</v>
      </c>
      <c r="AU204" s="188" t="s">
        <v>86</v>
      </c>
      <c r="AY204" s="18" t="s">
        <v>189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8" t="s">
        <v>84</v>
      </c>
      <c r="BK204" s="189">
        <f>ROUND(I204*H204,2)</f>
        <v>0</v>
      </c>
      <c r="BL204" s="18" t="s">
        <v>195</v>
      </c>
      <c r="BM204" s="188" t="s">
        <v>1880</v>
      </c>
    </row>
    <row r="205" spans="1:65" s="2" customFormat="1" ht="10.199999999999999">
      <c r="A205" s="35"/>
      <c r="B205" s="36"/>
      <c r="C205" s="37"/>
      <c r="D205" s="190" t="s">
        <v>197</v>
      </c>
      <c r="E205" s="37"/>
      <c r="F205" s="191" t="s">
        <v>1785</v>
      </c>
      <c r="G205" s="37"/>
      <c r="H205" s="37"/>
      <c r="I205" s="192"/>
      <c r="J205" s="37"/>
      <c r="K205" s="37"/>
      <c r="L205" s="40"/>
      <c r="M205" s="193"/>
      <c r="N205" s="194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197</v>
      </c>
      <c r="AU205" s="18" t="s">
        <v>86</v>
      </c>
    </row>
    <row r="206" spans="1:65" s="13" customFormat="1" ht="10.199999999999999">
      <c r="B206" s="197"/>
      <c r="C206" s="198"/>
      <c r="D206" s="190" t="s">
        <v>201</v>
      </c>
      <c r="E206" s="199" t="s">
        <v>19</v>
      </c>
      <c r="F206" s="200" t="s">
        <v>84</v>
      </c>
      <c r="G206" s="198"/>
      <c r="H206" s="201">
        <v>1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201</v>
      </c>
      <c r="AU206" s="207" t="s">
        <v>86</v>
      </c>
      <c r="AV206" s="13" t="s">
        <v>86</v>
      </c>
      <c r="AW206" s="13" t="s">
        <v>37</v>
      </c>
      <c r="AX206" s="13" t="s">
        <v>84</v>
      </c>
      <c r="AY206" s="207" t="s">
        <v>189</v>
      </c>
    </row>
    <row r="207" spans="1:65" s="2" customFormat="1" ht="24.15" customHeight="1">
      <c r="A207" s="35"/>
      <c r="B207" s="36"/>
      <c r="C207" s="176" t="s">
        <v>386</v>
      </c>
      <c r="D207" s="176" t="s">
        <v>191</v>
      </c>
      <c r="E207" s="177" t="s">
        <v>1556</v>
      </c>
      <c r="F207" s="178" t="s">
        <v>1557</v>
      </c>
      <c r="G207" s="179" t="s">
        <v>194</v>
      </c>
      <c r="H207" s="180">
        <v>1</v>
      </c>
      <c r="I207" s="181"/>
      <c r="J207" s="182">
        <f>ROUND(I207*H207,2)</f>
        <v>0</v>
      </c>
      <c r="K207" s="183"/>
      <c r="L207" s="40"/>
      <c r="M207" s="184" t="s">
        <v>19</v>
      </c>
      <c r="N207" s="185" t="s">
        <v>47</v>
      </c>
      <c r="O207" s="65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8" t="s">
        <v>195</v>
      </c>
      <c r="AT207" s="188" t="s">
        <v>191</v>
      </c>
      <c r="AU207" s="188" t="s">
        <v>86</v>
      </c>
      <c r="AY207" s="18" t="s">
        <v>189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8" t="s">
        <v>84</v>
      </c>
      <c r="BK207" s="189">
        <f>ROUND(I207*H207,2)</f>
        <v>0</v>
      </c>
      <c r="BL207" s="18" t="s">
        <v>195</v>
      </c>
      <c r="BM207" s="188" t="s">
        <v>1881</v>
      </c>
    </row>
    <row r="208" spans="1:65" s="2" customFormat="1" ht="28.8">
      <c r="A208" s="35"/>
      <c r="B208" s="36"/>
      <c r="C208" s="37"/>
      <c r="D208" s="190" t="s">
        <v>197</v>
      </c>
      <c r="E208" s="37"/>
      <c r="F208" s="191" t="s">
        <v>1559</v>
      </c>
      <c r="G208" s="37"/>
      <c r="H208" s="37"/>
      <c r="I208" s="192"/>
      <c r="J208" s="37"/>
      <c r="K208" s="37"/>
      <c r="L208" s="40"/>
      <c r="M208" s="193"/>
      <c r="N208" s="194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197</v>
      </c>
      <c r="AU208" s="18" t="s">
        <v>86</v>
      </c>
    </row>
    <row r="209" spans="1:65" s="2" customFormat="1" ht="10.199999999999999">
      <c r="A209" s="35"/>
      <c r="B209" s="36"/>
      <c r="C209" s="37"/>
      <c r="D209" s="195" t="s">
        <v>199</v>
      </c>
      <c r="E209" s="37"/>
      <c r="F209" s="196" t="s">
        <v>1560</v>
      </c>
      <c r="G209" s="37"/>
      <c r="H209" s="37"/>
      <c r="I209" s="192"/>
      <c r="J209" s="37"/>
      <c r="K209" s="37"/>
      <c r="L209" s="40"/>
      <c r="M209" s="193"/>
      <c r="N209" s="194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199</v>
      </c>
      <c r="AU209" s="18" t="s">
        <v>86</v>
      </c>
    </row>
    <row r="210" spans="1:65" s="13" customFormat="1" ht="10.199999999999999">
      <c r="B210" s="197"/>
      <c r="C210" s="198"/>
      <c r="D210" s="190" t="s">
        <v>201</v>
      </c>
      <c r="E210" s="199" t="s">
        <v>19</v>
      </c>
      <c r="F210" s="200" t="s">
        <v>84</v>
      </c>
      <c r="G210" s="198"/>
      <c r="H210" s="201">
        <v>1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201</v>
      </c>
      <c r="AU210" s="207" t="s">
        <v>86</v>
      </c>
      <c r="AV210" s="13" t="s">
        <v>86</v>
      </c>
      <c r="AW210" s="13" t="s">
        <v>37</v>
      </c>
      <c r="AX210" s="13" t="s">
        <v>84</v>
      </c>
      <c r="AY210" s="207" t="s">
        <v>189</v>
      </c>
    </row>
    <row r="211" spans="1:65" s="2" customFormat="1" ht="24.15" customHeight="1">
      <c r="A211" s="35"/>
      <c r="B211" s="36"/>
      <c r="C211" s="208" t="s">
        <v>393</v>
      </c>
      <c r="D211" s="208" t="s">
        <v>269</v>
      </c>
      <c r="E211" s="209" t="s">
        <v>1561</v>
      </c>
      <c r="F211" s="210" t="s">
        <v>1562</v>
      </c>
      <c r="G211" s="211" t="s">
        <v>194</v>
      </c>
      <c r="H211" s="212">
        <v>1</v>
      </c>
      <c r="I211" s="213"/>
      <c r="J211" s="214">
        <f>ROUND(I211*H211,2)</f>
        <v>0</v>
      </c>
      <c r="K211" s="215"/>
      <c r="L211" s="216"/>
      <c r="M211" s="217" t="s">
        <v>19</v>
      </c>
      <c r="N211" s="218" t="s">
        <v>47</v>
      </c>
      <c r="O211" s="65"/>
      <c r="P211" s="186">
        <f>O211*H211</f>
        <v>0</v>
      </c>
      <c r="Q211" s="186">
        <v>2.0049999999999998E-2</v>
      </c>
      <c r="R211" s="186">
        <f>Q211*H211</f>
        <v>2.0049999999999998E-2</v>
      </c>
      <c r="S211" s="186">
        <v>0</v>
      </c>
      <c r="T211" s="18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8" t="s">
        <v>226</v>
      </c>
      <c r="AT211" s="188" t="s">
        <v>269</v>
      </c>
      <c r="AU211" s="188" t="s">
        <v>86</v>
      </c>
      <c r="AY211" s="18" t="s">
        <v>189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8" t="s">
        <v>84</v>
      </c>
      <c r="BK211" s="189">
        <f>ROUND(I211*H211,2)</f>
        <v>0</v>
      </c>
      <c r="BL211" s="18" t="s">
        <v>195</v>
      </c>
      <c r="BM211" s="188" t="s">
        <v>1882</v>
      </c>
    </row>
    <row r="212" spans="1:65" s="2" customFormat="1" ht="19.2">
      <c r="A212" s="35"/>
      <c r="B212" s="36"/>
      <c r="C212" s="37"/>
      <c r="D212" s="190" t="s">
        <v>197</v>
      </c>
      <c r="E212" s="37"/>
      <c r="F212" s="191" t="s">
        <v>1562</v>
      </c>
      <c r="G212" s="37"/>
      <c r="H212" s="37"/>
      <c r="I212" s="192"/>
      <c r="J212" s="37"/>
      <c r="K212" s="37"/>
      <c r="L212" s="40"/>
      <c r="M212" s="193"/>
      <c r="N212" s="194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197</v>
      </c>
      <c r="AU212" s="18" t="s">
        <v>86</v>
      </c>
    </row>
    <row r="213" spans="1:65" s="13" customFormat="1" ht="10.199999999999999">
      <c r="B213" s="197"/>
      <c r="C213" s="198"/>
      <c r="D213" s="190" t="s">
        <v>201</v>
      </c>
      <c r="E213" s="199" t="s">
        <v>19</v>
      </c>
      <c r="F213" s="200" t="s">
        <v>84</v>
      </c>
      <c r="G213" s="198"/>
      <c r="H213" s="201">
        <v>1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201</v>
      </c>
      <c r="AU213" s="207" t="s">
        <v>86</v>
      </c>
      <c r="AV213" s="13" t="s">
        <v>86</v>
      </c>
      <c r="AW213" s="13" t="s">
        <v>37</v>
      </c>
      <c r="AX213" s="13" t="s">
        <v>84</v>
      </c>
      <c r="AY213" s="207" t="s">
        <v>189</v>
      </c>
    </row>
    <row r="214" spans="1:65" s="2" customFormat="1" ht="24.15" customHeight="1">
      <c r="A214" s="35"/>
      <c r="B214" s="36"/>
      <c r="C214" s="208" t="s">
        <v>400</v>
      </c>
      <c r="D214" s="208" t="s">
        <v>269</v>
      </c>
      <c r="E214" s="209" t="s">
        <v>588</v>
      </c>
      <c r="F214" s="210" t="s">
        <v>589</v>
      </c>
      <c r="G214" s="211" t="s">
        <v>194</v>
      </c>
      <c r="H214" s="212">
        <v>1</v>
      </c>
      <c r="I214" s="213"/>
      <c r="J214" s="214">
        <f>ROUND(I214*H214,2)</f>
        <v>0</v>
      </c>
      <c r="K214" s="215"/>
      <c r="L214" s="216"/>
      <c r="M214" s="217" t="s">
        <v>19</v>
      </c>
      <c r="N214" s="218" t="s">
        <v>47</v>
      </c>
      <c r="O214" s="65"/>
      <c r="P214" s="186">
        <f>O214*H214</f>
        <v>0</v>
      </c>
      <c r="Q214" s="186">
        <v>2.9999999999999997E-4</v>
      </c>
      <c r="R214" s="186">
        <f>Q214*H214</f>
        <v>2.9999999999999997E-4</v>
      </c>
      <c r="S214" s="186">
        <v>0</v>
      </c>
      <c r="T214" s="18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8" t="s">
        <v>226</v>
      </c>
      <c r="AT214" s="188" t="s">
        <v>269</v>
      </c>
      <c r="AU214" s="188" t="s">
        <v>86</v>
      </c>
      <c r="AY214" s="18" t="s">
        <v>189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18" t="s">
        <v>84</v>
      </c>
      <c r="BK214" s="189">
        <f>ROUND(I214*H214,2)</f>
        <v>0</v>
      </c>
      <c r="BL214" s="18" t="s">
        <v>195</v>
      </c>
      <c r="BM214" s="188" t="s">
        <v>1883</v>
      </c>
    </row>
    <row r="215" spans="1:65" s="2" customFormat="1" ht="10.199999999999999">
      <c r="A215" s="35"/>
      <c r="B215" s="36"/>
      <c r="C215" s="37"/>
      <c r="D215" s="190" t="s">
        <v>197</v>
      </c>
      <c r="E215" s="37"/>
      <c r="F215" s="191" t="s">
        <v>589</v>
      </c>
      <c r="G215" s="37"/>
      <c r="H215" s="37"/>
      <c r="I215" s="192"/>
      <c r="J215" s="37"/>
      <c r="K215" s="37"/>
      <c r="L215" s="40"/>
      <c r="M215" s="193"/>
      <c r="N215" s="194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197</v>
      </c>
      <c r="AU215" s="18" t="s">
        <v>86</v>
      </c>
    </row>
    <row r="216" spans="1:65" s="13" customFormat="1" ht="10.199999999999999">
      <c r="B216" s="197"/>
      <c r="C216" s="198"/>
      <c r="D216" s="190" t="s">
        <v>201</v>
      </c>
      <c r="E216" s="199" t="s">
        <v>19</v>
      </c>
      <c r="F216" s="200" t="s">
        <v>84</v>
      </c>
      <c r="G216" s="198"/>
      <c r="H216" s="201">
        <v>1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201</v>
      </c>
      <c r="AU216" s="207" t="s">
        <v>86</v>
      </c>
      <c r="AV216" s="13" t="s">
        <v>86</v>
      </c>
      <c r="AW216" s="13" t="s">
        <v>37</v>
      </c>
      <c r="AX216" s="13" t="s">
        <v>84</v>
      </c>
      <c r="AY216" s="207" t="s">
        <v>189</v>
      </c>
    </row>
    <row r="217" spans="1:65" s="2" customFormat="1" ht="21.75" customHeight="1">
      <c r="A217" s="35"/>
      <c r="B217" s="36"/>
      <c r="C217" s="208" t="s">
        <v>407</v>
      </c>
      <c r="D217" s="208" t="s">
        <v>269</v>
      </c>
      <c r="E217" s="209" t="s">
        <v>1790</v>
      </c>
      <c r="F217" s="210" t="s">
        <v>1791</v>
      </c>
      <c r="G217" s="211" t="s">
        <v>194</v>
      </c>
      <c r="H217" s="212">
        <v>1</v>
      </c>
      <c r="I217" s="213"/>
      <c r="J217" s="214">
        <f>ROUND(I217*H217,2)</f>
        <v>0</v>
      </c>
      <c r="K217" s="215"/>
      <c r="L217" s="216"/>
      <c r="M217" s="217" t="s">
        <v>19</v>
      </c>
      <c r="N217" s="218" t="s">
        <v>47</v>
      </c>
      <c r="O217" s="65"/>
      <c r="P217" s="186">
        <f>O217*H217</f>
        <v>0</v>
      </c>
      <c r="Q217" s="186">
        <v>3.5000000000000001E-3</v>
      </c>
      <c r="R217" s="186">
        <f>Q217*H217</f>
        <v>3.5000000000000001E-3</v>
      </c>
      <c r="S217" s="186">
        <v>0</v>
      </c>
      <c r="T217" s="18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8" t="s">
        <v>226</v>
      </c>
      <c r="AT217" s="188" t="s">
        <v>269</v>
      </c>
      <c r="AU217" s="188" t="s">
        <v>86</v>
      </c>
      <c r="AY217" s="18" t="s">
        <v>189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8" t="s">
        <v>84</v>
      </c>
      <c r="BK217" s="189">
        <f>ROUND(I217*H217,2)</f>
        <v>0</v>
      </c>
      <c r="BL217" s="18" t="s">
        <v>195</v>
      </c>
      <c r="BM217" s="188" t="s">
        <v>1884</v>
      </c>
    </row>
    <row r="218" spans="1:65" s="2" customFormat="1" ht="10.199999999999999">
      <c r="A218" s="35"/>
      <c r="B218" s="36"/>
      <c r="C218" s="37"/>
      <c r="D218" s="190" t="s">
        <v>197</v>
      </c>
      <c r="E218" s="37"/>
      <c r="F218" s="191" t="s">
        <v>1791</v>
      </c>
      <c r="G218" s="37"/>
      <c r="H218" s="37"/>
      <c r="I218" s="192"/>
      <c r="J218" s="37"/>
      <c r="K218" s="37"/>
      <c r="L218" s="40"/>
      <c r="M218" s="193"/>
      <c r="N218" s="194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197</v>
      </c>
      <c r="AU218" s="18" t="s">
        <v>86</v>
      </c>
    </row>
    <row r="219" spans="1:65" s="13" customFormat="1" ht="10.199999999999999">
      <c r="B219" s="197"/>
      <c r="C219" s="198"/>
      <c r="D219" s="190" t="s">
        <v>201</v>
      </c>
      <c r="E219" s="199" t="s">
        <v>19</v>
      </c>
      <c r="F219" s="200" t="s">
        <v>84</v>
      </c>
      <c r="G219" s="198"/>
      <c r="H219" s="201">
        <v>1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201</v>
      </c>
      <c r="AU219" s="207" t="s">
        <v>86</v>
      </c>
      <c r="AV219" s="13" t="s">
        <v>86</v>
      </c>
      <c r="AW219" s="13" t="s">
        <v>37</v>
      </c>
      <c r="AX219" s="13" t="s">
        <v>84</v>
      </c>
      <c r="AY219" s="207" t="s">
        <v>189</v>
      </c>
    </row>
    <row r="220" spans="1:65" s="2" customFormat="1" ht="16.5" customHeight="1">
      <c r="A220" s="35"/>
      <c r="B220" s="36"/>
      <c r="C220" s="176" t="s">
        <v>414</v>
      </c>
      <c r="D220" s="176" t="s">
        <v>191</v>
      </c>
      <c r="E220" s="177" t="s">
        <v>1587</v>
      </c>
      <c r="F220" s="178" t="s">
        <v>1588</v>
      </c>
      <c r="G220" s="179" t="s">
        <v>210</v>
      </c>
      <c r="H220" s="180">
        <v>1</v>
      </c>
      <c r="I220" s="181"/>
      <c r="J220" s="182">
        <f>ROUND(I220*H220,2)</f>
        <v>0</v>
      </c>
      <c r="K220" s="183"/>
      <c r="L220" s="40"/>
      <c r="M220" s="184" t="s">
        <v>19</v>
      </c>
      <c r="N220" s="185" t="s">
        <v>47</v>
      </c>
      <c r="O220" s="65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8" t="s">
        <v>195</v>
      </c>
      <c r="AT220" s="188" t="s">
        <v>191</v>
      </c>
      <c r="AU220" s="188" t="s">
        <v>86</v>
      </c>
      <c r="AY220" s="18" t="s">
        <v>189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8" t="s">
        <v>84</v>
      </c>
      <c r="BK220" s="189">
        <f>ROUND(I220*H220,2)</f>
        <v>0</v>
      </c>
      <c r="BL220" s="18" t="s">
        <v>195</v>
      </c>
      <c r="BM220" s="188" t="s">
        <v>1885</v>
      </c>
    </row>
    <row r="221" spans="1:65" s="2" customFormat="1" ht="10.199999999999999">
      <c r="A221" s="35"/>
      <c r="B221" s="36"/>
      <c r="C221" s="37"/>
      <c r="D221" s="190" t="s">
        <v>197</v>
      </c>
      <c r="E221" s="37"/>
      <c r="F221" s="191" t="s">
        <v>1590</v>
      </c>
      <c r="G221" s="37"/>
      <c r="H221" s="37"/>
      <c r="I221" s="192"/>
      <c r="J221" s="37"/>
      <c r="K221" s="37"/>
      <c r="L221" s="40"/>
      <c r="M221" s="193"/>
      <c r="N221" s="194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197</v>
      </c>
      <c r="AU221" s="18" t="s">
        <v>86</v>
      </c>
    </row>
    <row r="222" spans="1:65" s="2" customFormat="1" ht="10.199999999999999">
      <c r="A222" s="35"/>
      <c r="B222" s="36"/>
      <c r="C222" s="37"/>
      <c r="D222" s="195" t="s">
        <v>199</v>
      </c>
      <c r="E222" s="37"/>
      <c r="F222" s="196" t="s">
        <v>1591</v>
      </c>
      <c r="G222" s="37"/>
      <c r="H222" s="37"/>
      <c r="I222" s="192"/>
      <c r="J222" s="37"/>
      <c r="K222" s="37"/>
      <c r="L222" s="40"/>
      <c r="M222" s="193"/>
      <c r="N222" s="194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199</v>
      </c>
      <c r="AU222" s="18" t="s">
        <v>86</v>
      </c>
    </row>
    <row r="223" spans="1:65" s="13" customFormat="1" ht="10.199999999999999">
      <c r="B223" s="197"/>
      <c r="C223" s="198"/>
      <c r="D223" s="190" t="s">
        <v>201</v>
      </c>
      <c r="E223" s="199" t="s">
        <v>19</v>
      </c>
      <c r="F223" s="200" t="s">
        <v>1327</v>
      </c>
      <c r="G223" s="198"/>
      <c r="H223" s="201">
        <v>1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201</v>
      </c>
      <c r="AU223" s="207" t="s">
        <v>86</v>
      </c>
      <c r="AV223" s="13" t="s">
        <v>86</v>
      </c>
      <c r="AW223" s="13" t="s">
        <v>37</v>
      </c>
      <c r="AX223" s="13" t="s">
        <v>84</v>
      </c>
      <c r="AY223" s="207" t="s">
        <v>189</v>
      </c>
    </row>
    <row r="224" spans="1:65" s="2" customFormat="1" ht="24.15" customHeight="1">
      <c r="A224" s="35"/>
      <c r="B224" s="36"/>
      <c r="C224" s="176" t="s">
        <v>422</v>
      </c>
      <c r="D224" s="176" t="s">
        <v>191</v>
      </c>
      <c r="E224" s="177" t="s">
        <v>616</v>
      </c>
      <c r="F224" s="178" t="s">
        <v>617</v>
      </c>
      <c r="G224" s="179" t="s">
        <v>210</v>
      </c>
      <c r="H224" s="180">
        <v>1</v>
      </c>
      <c r="I224" s="181"/>
      <c r="J224" s="182">
        <f>ROUND(I224*H224,2)</f>
        <v>0</v>
      </c>
      <c r="K224" s="183"/>
      <c r="L224" s="40"/>
      <c r="M224" s="184" t="s">
        <v>19</v>
      </c>
      <c r="N224" s="185" t="s">
        <v>47</v>
      </c>
      <c r="O224" s="65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8" t="s">
        <v>195</v>
      </c>
      <c r="AT224" s="188" t="s">
        <v>191</v>
      </c>
      <c r="AU224" s="188" t="s">
        <v>86</v>
      </c>
      <c r="AY224" s="18" t="s">
        <v>189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8" t="s">
        <v>84</v>
      </c>
      <c r="BK224" s="189">
        <f>ROUND(I224*H224,2)</f>
        <v>0</v>
      </c>
      <c r="BL224" s="18" t="s">
        <v>195</v>
      </c>
      <c r="BM224" s="188" t="s">
        <v>1886</v>
      </c>
    </row>
    <row r="225" spans="1:65" s="2" customFormat="1" ht="10.199999999999999">
      <c r="A225" s="35"/>
      <c r="B225" s="36"/>
      <c r="C225" s="37"/>
      <c r="D225" s="190" t="s">
        <v>197</v>
      </c>
      <c r="E225" s="37"/>
      <c r="F225" s="191" t="s">
        <v>617</v>
      </c>
      <c r="G225" s="37"/>
      <c r="H225" s="37"/>
      <c r="I225" s="192"/>
      <c r="J225" s="37"/>
      <c r="K225" s="37"/>
      <c r="L225" s="40"/>
      <c r="M225" s="193"/>
      <c r="N225" s="194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197</v>
      </c>
      <c r="AU225" s="18" t="s">
        <v>86</v>
      </c>
    </row>
    <row r="226" spans="1:65" s="2" customFormat="1" ht="10.199999999999999">
      <c r="A226" s="35"/>
      <c r="B226" s="36"/>
      <c r="C226" s="37"/>
      <c r="D226" s="195" t="s">
        <v>199</v>
      </c>
      <c r="E226" s="37"/>
      <c r="F226" s="196" t="s">
        <v>619</v>
      </c>
      <c r="G226" s="37"/>
      <c r="H226" s="37"/>
      <c r="I226" s="192"/>
      <c r="J226" s="37"/>
      <c r="K226" s="37"/>
      <c r="L226" s="40"/>
      <c r="M226" s="193"/>
      <c r="N226" s="194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199</v>
      </c>
      <c r="AU226" s="18" t="s">
        <v>86</v>
      </c>
    </row>
    <row r="227" spans="1:65" s="13" customFormat="1" ht="10.199999999999999">
      <c r="B227" s="197"/>
      <c r="C227" s="198"/>
      <c r="D227" s="190" t="s">
        <v>201</v>
      </c>
      <c r="E227" s="199" t="s">
        <v>19</v>
      </c>
      <c r="F227" s="200" t="s">
        <v>1327</v>
      </c>
      <c r="G227" s="198"/>
      <c r="H227" s="201">
        <v>1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201</v>
      </c>
      <c r="AU227" s="207" t="s">
        <v>86</v>
      </c>
      <c r="AV227" s="13" t="s">
        <v>86</v>
      </c>
      <c r="AW227" s="13" t="s">
        <v>37</v>
      </c>
      <c r="AX227" s="13" t="s">
        <v>84</v>
      </c>
      <c r="AY227" s="207" t="s">
        <v>189</v>
      </c>
    </row>
    <row r="228" spans="1:65" s="2" customFormat="1" ht="24.15" customHeight="1">
      <c r="A228" s="35"/>
      <c r="B228" s="36"/>
      <c r="C228" s="176" t="s">
        <v>428</v>
      </c>
      <c r="D228" s="176" t="s">
        <v>191</v>
      </c>
      <c r="E228" s="177" t="s">
        <v>621</v>
      </c>
      <c r="F228" s="178" t="s">
        <v>622</v>
      </c>
      <c r="G228" s="179" t="s">
        <v>194</v>
      </c>
      <c r="H228" s="180">
        <v>1</v>
      </c>
      <c r="I228" s="181"/>
      <c r="J228" s="182">
        <f>ROUND(I228*H228,2)</f>
        <v>0</v>
      </c>
      <c r="K228" s="183"/>
      <c r="L228" s="40"/>
      <c r="M228" s="184" t="s">
        <v>19</v>
      </c>
      <c r="N228" s="185" t="s">
        <v>47</v>
      </c>
      <c r="O228" s="65"/>
      <c r="P228" s="186">
        <f>O228*H228</f>
        <v>0</v>
      </c>
      <c r="Q228" s="186">
        <v>0.45937</v>
      </c>
      <c r="R228" s="186">
        <f>Q228*H228</f>
        <v>0.45937</v>
      </c>
      <c r="S228" s="186">
        <v>0</v>
      </c>
      <c r="T228" s="18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8" t="s">
        <v>195</v>
      </c>
      <c r="AT228" s="188" t="s">
        <v>191</v>
      </c>
      <c r="AU228" s="188" t="s">
        <v>86</v>
      </c>
      <c r="AY228" s="18" t="s">
        <v>189</v>
      </c>
      <c r="BE228" s="189">
        <f>IF(N228="základní",J228,0)</f>
        <v>0</v>
      </c>
      <c r="BF228" s="189">
        <f>IF(N228="snížená",J228,0)</f>
        <v>0</v>
      </c>
      <c r="BG228" s="189">
        <f>IF(N228="zákl. přenesená",J228,0)</f>
        <v>0</v>
      </c>
      <c r="BH228" s="189">
        <f>IF(N228="sníž. přenesená",J228,0)</f>
        <v>0</v>
      </c>
      <c r="BI228" s="189">
        <f>IF(N228="nulová",J228,0)</f>
        <v>0</v>
      </c>
      <c r="BJ228" s="18" t="s">
        <v>84</v>
      </c>
      <c r="BK228" s="189">
        <f>ROUND(I228*H228,2)</f>
        <v>0</v>
      </c>
      <c r="BL228" s="18" t="s">
        <v>195</v>
      </c>
      <c r="BM228" s="188" t="s">
        <v>1887</v>
      </c>
    </row>
    <row r="229" spans="1:65" s="2" customFormat="1" ht="19.2">
      <c r="A229" s="35"/>
      <c r="B229" s="36"/>
      <c r="C229" s="37"/>
      <c r="D229" s="190" t="s">
        <v>197</v>
      </c>
      <c r="E229" s="37"/>
      <c r="F229" s="191" t="s">
        <v>624</v>
      </c>
      <c r="G229" s="37"/>
      <c r="H229" s="37"/>
      <c r="I229" s="192"/>
      <c r="J229" s="37"/>
      <c r="K229" s="37"/>
      <c r="L229" s="40"/>
      <c r="M229" s="193"/>
      <c r="N229" s="194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197</v>
      </c>
      <c r="AU229" s="18" t="s">
        <v>86</v>
      </c>
    </row>
    <row r="230" spans="1:65" s="2" customFormat="1" ht="10.199999999999999">
      <c r="A230" s="35"/>
      <c r="B230" s="36"/>
      <c r="C230" s="37"/>
      <c r="D230" s="195" t="s">
        <v>199</v>
      </c>
      <c r="E230" s="37"/>
      <c r="F230" s="196" t="s">
        <v>625</v>
      </c>
      <c r="G230" s="37"/>
      <c r="H230" s="37"/>
      <c r="I230" s="192"/>
      <c r="J230" s="37"/>
      <c r="K230" s="37"/>
      <c r="L230" s="40"/>
      <c r="M230" s="193"/>
      <c r="N230" s="194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199</v>
      </c>
      <c r="AU230" s="18" t="s">
        <v>86</v>
      </c>
    </row>
    <row r="231" spans="1:65" s="13" customFormat="1" ht="10.199999999999999">
      <c r="B231" s="197"/>
      <c r="C231" s="198"/>
      <c r="D231" s="190" t="s">
        <v>201</v>
      </c>
      <c r="E231" s="199" t="s">
        <v>19</v>
      </c>
      <c r="F231" s="200" t="s">
        <v>84</v>
      </c>
      <c r="G231" s="198"/>
      <c r="H231" s="201">
        <v>1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201</v>
      </c>
      <c r="AU231" s="207" t="s">
        <v>86</v>
      </c>
      <c r="AV231" s="13" t="s">
        <v>86</v>
      </c>
      <c r="AW231" s="13" t="s">
        <v>37</v>
      </c>
      <c r="AX231" s="13" t="s">
        <v>84</v>
      </c>
      <c r="AY231" s="207" t="s">
        <v>189</v>
      </c>
    </row>
    <row r="232" spans="1:65" s="2" customFormat="1" ht="16.5" customHeight="1">
      <c r="A232" s="35"/>
      <c r="B232" s="36"/>
      <c r="C232" s="176" t="s">
        <v>434</v>
      </c>
      <c r="D232" s="176" t="s">
        <v>191</v>
      </c>
      <c r="E232" s="177" t="s">
        <v>628</v>
      </c>
      <c r="F232" s="178" t="s">
        <v>629</v>
      </c>
      <c r="G232" s="179" t="s">
        <v>194</v>
      </c>
      <c r="H232" s="180">
        <v>1</v>
      </c>
      <c r="I232" s="181"/>
      <c r="J232" s="182">
        <f>ROUND(I232*H232,2)</f>
        <v>0</v>
      </c>
      <c r="K232" s="183"/>
      <c r="L232" s="40"/>
      <c r="M232" s="184" t="s">
        <v>19</v>
      </c>
      <c r="N232" s="185" t="s">
        <v>47</v>
      </c>
      <c r="O232" s="65"/>
      <c r="P232" s="186">
        <f>O232*H232</f>
        <v>0</v>
      </c>
      <c r="Q232" s="186">
        <v>0.12303</v>
      </c>
      <c r="R232" s="186">
        <f>Q232*H232</f>
        <v>0.12303</v>
      </c>
      <c r="S232" s="186">
        <v>0</v>
      </c>
      <c r="T232" s="18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8" t="s">
        <v>195</v>
      </c>
      <c r="AT232" s="188" t="s">
        <v>191</v>
      </c>
      <c r="AU232" s="188" t="s">
        <v>86</v>
      </c>
      <c r="AY232" s="18" t="s">
        <v>189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8" t="s">
        <v>84</v>
      </c>
      <c r="BK232" s="189">
        <f>ROUND(I232*H232,2)</f>
        <v>0</v>
      </c>
      <c r="BL232" s="18" t="s">
        <v>195</v>
      </c>
      <c r="BM232" s="188" t="s">
        <v>1888</v>
      </c>
    </row>
    <row r="233" spans="1:65" s="2" customFormat="1" ht="10.199999999999999">
      <c r="A233" s="35"/>
      <c r="B233" s="36"/>
      <c r="C233" s="37"/>
      <c r="D233" s="190" t="s">
        <v>197</v>
      </c>
      <c r="E233" s="37"/>
      <c r="F233" s="191" t="s">
        <v>629</v>
      </c>
      <c r="G233" s="37"/>
      <c r="H233" s="37"/>
      <c r="I233" s="192"/>
      <c r="J233" s="37"/>
      <c r="K233" s="37"/>
      <c r="L233" s="40"/>
      <c r="M233" s="193"/>
      <c r="N233" s="194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197</v>
      </c>
      <c r="AU233" s="18" t="s">
        <v>86</v>
      </c>
    </row>
    <row r="234" spans="1:65" s="2" customFormat="1" ht="10.199999999999999">
      <c r="A234" s="35"/>
      <c r="B234" s="36"/>
      <c r="C234" s="37"/>
      <c r="D234" s="195" t="s">
        <v>199</v>
      </c>
      <c r="E234" s="37"/>
      <c r="F234" s="196" t="s">
        <v>631</v>
      </c>
      <c r="G234" s="37"/>
      <c r="H234" s="37"/>
      <c r="I234" s="192"/>
      <c r="J234" s="37"/>
      <c r="K234" s="37"/>
      <c r="L234" s="40"/>
      <c r="M234" s="193"/>
      <c r="N234" s="194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199</v>
      </c>
      <c r="AU234" s="18" t="s">
        <v>86</v>
      </c>
    </row>
    <row r="235" spans="1:65" s="13" customFormat="1" ht="10.199999999999999">
      <c r="B235" s="197"/>
      <c r="C235" s="198"/>
      <c r="D235" s="190" t="s">
        <v>201</v>
      </c>
      <c r="E235" s="199" t="s">
        <v>19</v>
      </c>
      <c r="F235" s="200" t="s">
        <v>84</v>
      </c>
      <c r="G235" s="198"/>
      <c r="H235" s="201">
        <v>1</v>
      </c>
      <c r="I235" s="202"/>
      <c r="J235" s="198"/>
      <c r="K235" s="198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201</v>
      </c>
      <c r="AU235" s="207" t="s">
        <v>86</v>
      </c>
      <c r="AV235" s="13" t="s">
        <v>86</v>
      </c>
      <c r="AW235" s="13" t="s">
        <v>37</v>
      </c>
      <c r="AX235" s="13" t="s">
        <v>84</v>
      </c>
      <c r="AY235" s="207" t="s">
        <v>189</v>
      </c>
    </row>
    <row r="236" spans="1:65" s="2" customFormat="1" ht="24.15" customHeight="1">
      <c r="A236" s="35"/>
      <c r="B236" s="36"/>
      <c r="C236" s="208" t="s">
        <v>439</v>
      </c>
      <c r="D236" s="208" t="s">
        <v>269</v>
      </c>
      <c r="E236" s="209" t="s">
        <v>633</v>
      </c>
      <c r="F236" s="210" t="s">
        <v>634</v>
      </c>
      <c r="G236" s="211" t="s">
        <v>194</v>
      </c>
      <c r="H236" s="212">
        <v>1</v>
      </c>
      <c r="I236" s="213"/>
      <c r="J236" s="214">
        <f>ROUND(I236*H236,2)</f>
        <v>0</v>
      </c>
      <c r="K236" s="215"/>
      <c r="L236" s="216"/>
      <c r="M236" s="217" t="s">
        <v>19</v>
      </c>
      <c r="N236" s="218" t="s">
        <v>47</v>
      </c>
      <c r="O236" s="65"/>
      <c r="P236" s="186">
        <f>O236*H236</f>
        <v>0</v>
      </c>
      <c r="Q236" s="186">
        <v>1.3299999999999999E-2</v>
      </c>
      <c r="R236" s="186">
        <f>Q236*H236</f>
        <v>1.3299999999999999E-2</v>
      </c>
      <c r="S236" s="186">
        <v>0</v>
      </c>
      <c r="T236" s="18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8" t="s">
        <v>226</v>
      </c>
      <c r="AT236" s="188" t="s">
        <v>269</v>
      </c>
      <c r="AU236" s="188" t="s">
        <v>86</v>
      </c>
      <c r="AY236" s="18" t="s">
        <v>189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8" t="s">
        <v>84</v>
      </c>
      <c r="BK236" s="189">
        <f>ROUND(I236*H236,2)</f>
        <v>0</v>
      </c>
      <c r="BL236" s="18" t="s">
        <v>195</v>
      </c>
      <c r="BM236" s="188" t="s">
        <v>1889</v>
      </c>
    </row>
    <row r="237" spans="1:65" s="2" customFormat="1" ht="19.2">
      <c r="A237" s="35"/>
      <c r="B237" s="36"/>
      <c r="C237" s="37"/>
      <c r="D237" s="190" t="s">
        <v>197</v>
      </c>
      <c r="E237" s="37"/>
      <c r="F237" s="191" t="s">
        <v>634</v>
      </c>
      <c r="G237" s="37"/>
      <c r="H237" s="37"/>
      <c r="I237" s="192"/>
      <c r="J237" s="37"/>
      <c r="K237" s="37"/>
      <c r="L237" s="40"/>
      <c r="M237" s="193"/>
      <c r="N237" s="194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197</v>
      </c>
      <c r="AU237" s="18" t="s">
        <v>86</v>
      </c>
    </row>
    <row r="238" spans="1:65" s="2" customFormat="1" ht="24.15" customHeight="1">
      <c r="A238" s="35"/>
      <c r="B238" s="36"/>
      <c r="C238" s="176" t="s">
        <v>445</v>
      </c>
      <c r="D238" s="176" t="s">
        <v>191</v>
      </c>
      <c r="E238" s="177" t="s">
        <v>646</v>
      </c>
      <c r="F238" s="178" t="s">
        <v>647</v>
      </c>
      <c r="G238" s="179" t="s">
        <v>194</v>
      </c>
      <c r="H238" s="180">
        <v>1</v>
      </c>
      <c r="I238" s="181"/>
      <c r="J238" s="182">
        <f>ROUND(I238*H238,2)</f>
        <v>0</v>
      </c>
      <c r="K238" s="183"/>
      <c r="L238" s="40"/>
      <c r="M238" s="184" t="s">
        <v>19</v>
      </c>
      <c r="N238" s="185" t="s">
        <v>47</v>
      </c>
      <c r="O238" s="65"/>
      <c r="P238" s="186">
        <f>O238*H238</f>
        <v>0</v>
      </c>
      <c r="Q238" s="186">
        <v>1.6000000000000001E-4</v>
      </c>
      <c r="R238" s="186">
        <f>Q238*H238</f>
        <v>1.6000000000000001E-4</v>
      </c>
      <c r="S238" s="186">
        <v>0</v>
      </c>
      <c r="T238" s="18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8" t="s">
        <v>195</v>
      </c>
      <c r="AT238" s="188" t="s">
        <v>191</v>
      </c>
      <c r="AU238" s="188" t="s">
        <v>86</v>
      </c>
      <c r="AY238" s="18" t="s">
        <v>189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8" t="s">
        <v>84</v>
      </c>
      <c r="BK238" s="189">
        <f>ROUND(I238*H238,2)</f>
        <v>0</v>
      </c>
      <c r="BL238" s="18" t="s">
        <v>195</v>
      </c>
      <c r="BM238" s="188" t="s">
        <v>1890</v>
      </c>
    </row>
    <row r="239" spans="1:65" s="2" customFormat="1" ht="19.2">
      <c r="A239" s="35"/>
      <c r="B239" s="36"/>
      <c r="C239" s="37"/>
      <c r="D239" s="190" t="s">
        <v>197</v>
      </c>
      <c r="E239" s="37"/>
      <c r="F239" s="191" t="s">
        <v>649</v>
      </c>
      <c r="G239" s="37"/>
      <c r="H239" s="37"/>
      <c r="I239" s="192"/>
      <c r="J239" s="37"/>
      <c r="K239" s="37"/>
      <c r="L239" s="40"/>
      <c r="M239" s="193"/>
      <c r="N239" s="194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197</v>
      </c>
      <c r="AU239" s="18" t="s">
        <v>86</v>
      </c>
    </row>
    <row r="240" spans="1:65" s="2" customFormat="1" ht="10.199999999999999">
      <c r="A240" s="35"/>
      <c r="B240" s="36"/>
      <c r="C240" s="37"/>
      <c r="D240" s="195" t="s">
        <v>199</v>
      </c>
      <c r="E240" s="37"/>
      <c r="F240" s="196" t="s">
        <v>650</v>
      </c>
      <c r="G240" s="37"/>
      <c r="H240" s="37"/>
      <c r="I240" s="192"/>
      <c r="J240" s="37"/>
      <c r="K240" s="37"/>
      <c r="L240" s="40"/>
      <c r="M240" s="193"/>
      <c r="N240" s="194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199</v>
      </c>
      <c r="AU240" s="18" t="s">
        <v>86</v>
      </c>
    </row>
    <row r="241" spans="1:65" s="13" customFormat="1" ht="10.199999999999999">
      <c r="B241" s="197"/>
      <c r="C241" s="198"/>
      <c r="D241" s="190" t="s">
        <v>201</v>
      </c>
      <c r="E241" s="199" t="s">
        <v>19</v>
      </c>
      <c r="F241" s="200" t="s">
        <v>84</v>
      </c>
      <c r="G241" s="198"/>
      <c r="H241" s="201">
        <v>1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201</v>
      </c>
      <c r="AU241" s="207" t="s">
        <v>86</v>
      </c>
      <c r="AV241" s="13" t="s">
        <v>86</v>
      </c>
      <c r="AW241" s="13" t="s">
        <v>37</v>
      </c>
      <c r="AX241" s="13" t="s">
        <v>84</v>
      </c>
      <c r="AY241" s="207" t="s">
        <v>189</v>
      </c>
    </row>
    <row r="242" spans="1:65" s="2" customFormat="1" ht="24.15" customHeight="1">
      <c r="A242" s="35"/>
      <c r="B242" s="36"/>
      <c r="C242" s="208" t="s">
        <v>449</v>
      </c>
      <c r="D242" s="208" t="s">
        <v>269</v>
      </c>
      <c r="E242" s="209" t="s">
        <v>652</v>
      </c>
      <c r="F242" s="210" t="s">
        <v>653</v>
      </c>
      <c r="G242" s="211" t="s">
        <v>194</v>
      </c>
      <c r="H242" s="212">
        <v>1</v>
      </c>
      <c r="I242" s="213"/>
      <c r="J242" s="214">
        <f>ROUND(I242*H242,2)</f>
        <v>0</v>
      </c>
      <c r="K242" s="215"/>
      <c r="L242" s="216"/>
      <c r="M242" s="217" t="s">
        <v>19</v>
      </c>
      <c r="N242" s="218" t="s">
        <v>47</v>
      </c>
      <c r="O242" s="65"/>
      <c r="P242" s="186">
        <f>O242*H242</f>
        <v>0</v>
      </c>
      <c r="Q242" s="186">
        <v>2.5000000000000001E-2</v>
      </c>
      <c r="R242" s="186">
        <f>Q242*H242</f>
        <v>2.5000000000000001E-2</v>
      </c>
      <c r="S242" s="186">
        <v>0</v>
      </c>
      <c r="T242" s="18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8" t="s">
        <v>226</v>
      </c>
      <c r="AT242" s="188" t="s">
        <v>269</v>
      </c>
      <c r="AU242" s="188" t="s">
        <v>86</v>
      </c>
      <c r="AY242" s="18" t="s">
        <v>189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8" t="s">
        <v>84</v>
      </c>
      <c r="BK242" s="189">
        <f>ROUND(I242*H242,2)</f>
        <v>0</v>
      </c>
      <c r="BL242" s="18" t="s">
        <v>195</v>
      </c>
      <c r="BM242" s="188" t="s">
        <v>1891</v>
      </c>
    </row>
    <row r="243" spans="1:65" s="2" customFormat="1" ht="19.2">
      <c r="A243" s="35"/>
      <c r="B243" s="36"/>
      <c r="C243" s="37"/>
      <c r="D243" s="190" t="s">
        <v>197</v>
      </c>
      <c r="E243" s="37"/>
      <c r="F243" s="191" t="s">
        <v>653</v>
      </c>
      <c r="G243" s="37"/>
      <c r="H243" s="37"/>
      <c r="I243" s="192"/>
      <c r="J243" s="37"/>
      <c r="K243" s="37"/>
      <c r="L243" s="40"/>
      <c r="M243" s="193"/>
      <c r="N243" s="194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197</v>
      </c>
      <c r="AU243" s="18" t="s">
        <v>86</v>
      </c>
    </row>
    <row r="244" spans="1:65" s="2" customFormat="1" ht="16.5" customHeight="1">
      <c r="A244" s="35"/>
      <c r="B244" s="36"/>
      <c r="C244" s="176" t="s">
        <v>455</v>
      </c>
      <c r="D244" s="176" t="s">
        <v>191</v>
      </c>
      <c r="E244" s="177" t="s">
        <v>656</v>
      </c>
      <c r="F244" s="178" t="s">
        <v>657</v>
      </c>
      <c r="G244" s="179" t="s">
        <v>210</v>
      </c>
      <c r="H244" s="180">
        <v>2.5</v>
      </c>
      <c r="I244" s="181"/>
      <c r="J244" s="182">
        <f>ROUND(I244*H244,2)</f>
        <v>0</v>
      </c>
      <c r="K244" s="183"/>
      <c r="L244" s="40"/>
      <c r="M244" s="184" t="s">
        <v>19</v>
      </c>
      <c r="N244" s="185" t="s">
        <v>47</v>
      </c>
      <c r="O244" s="65"/>
      <c r="P244" s="186">
        <f>O244*H244</f>
        <v>0</v>
      </c>
      <c r="Q244" s="186">
        <v>1.9000000000000001E-4</v>
      </c>
      <c r="R244" s="186">
        <f>Q244*H244</f>
        <v>4.7500000000000005E-4</v>
      </c>
      <c r="S244" s="186">
        <v>0</v>
      </c>
      <c r="T244" s="18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8" t="s">
        <v>195</v>
      </c>
      <c r="AT244" s="188" t="s">
        <v>191</v>
      </c>
      <c r="AU244" s="188" t="s">
        <v>86</v>
      </c>
      <c r="AY244" s="18" t="s">
        <v>189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8" t="s">
        <v>84</v>
      </c>
      <c r="BK244" s="189">
        <f>ROUND(I244*H244,2)</f>
        <v>0</v>
      </c>
      <c r="BL244" s="18" t="s">
        <v>195</v>
      </c>
      <c r="BM244" s="188" t="s">
        <v>1892</v>
      </c>
    </row>
    <row r="245" spans="1:65" s="2" customFormat="1" ht="10.199999999999999">
      <c r="A245" s="35"/>
      <c r="B245" s="36"/>
      <c r="C245" s="37"/>
      <c r="D245" s="190" t="s">
        <v>197</v>
      </c>
      <c r="E245" s="37"/>
      <c r="F245" s="191" t="s">
        <v>659</v>
      </c>
      <c r="G245" s="37"/>
      <c r="H245" s="37"/>
      <c r="I245" s="192"/>
      <c r="J245" s="37"/>
      <c r="K245" s="37"/>
      <c r="L245" s="40"/>
      <c r="M245" s="193"/>
      <c r="N245" s="194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197</v>
      </c>
      <c r="AU245" s="18" t="s">
        <v>86</v>
      </c>
    </row>
    <row r="246" spans="1:65" s="2" customFormat="1" ht="10.199999999999999">
      <c r="A246" s="35"/>
      <c r="B246" s="36"/>
      <c r="C246" s="37"/>
      <c r="D246" s="195" t="s">
        <v>199</v>
      </c>
      <c r="E246" s="37"/>
      <c r="F246" s="196" t="s">
        <v>660</v>
      </c>
      <c r="G246" s="37"/>
      <c r="H246" s="37"/>
      <c r="I246" s="192"/>
      <c r="J246" s="37"/>
      <c r="K246" s="37"/>
      <c r="L246" s="40"/>
      <c r="M246" s="193"/>
      <c r="N246" s="194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199</v>
      </c>
      <c r="AU246" s="18" t="s">
        <v>86</v>
      </c>
    </row>
    <row r="247" spans="1:65" s="13" customFormat="1" ht="10.199999999999999">
      <c r="B247" s="197"/>
      <c r="C247" s="198"/>
      <c r="D247" s="190" t="s">
        <v>201</v>
      </c>
      <c r="E247" s="199" t="s">
        <v>19</v>
      </c>
      <c r="F247" s="200" t="s">
        <v>1800</v>
      </c>
      <c r="G247" s="198"/>
      <c r="H247" s="201">
        <v>2.5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201</v>
      </c>
      <c r="AU247" s="207" t="s">
        <v>86</v>
      </c>
      <c r="AV247" s="13" t="s">
        <v>86</v>
      </c>
      <c r="AW247" s="13" t="s">
        <v>37</v>
      </c>
      <c r="AX247" s="13" t="s">
        <v>84</v>
      </c>
      <c r="AY247" s="207" t="s">
        <v>189</v>
      </c>
    </row>
    <row r="248" spans="1:65" s="2" customFormat="1" ht="21.75" customHeight="1">
      <c r="A248" s="35"/>
      <c r="B248" s="36"/>
      <c r="C248" s="176" t="s">
        <v>459</v>
      </c>
      <c r="D248" s="176" t="s">
        <v>191</v>
      </c>
      <c r="E248" s="177" t="s">
        <v>663</v>
      </c>
      <c r="F248" s="178" t="s">
        <v>664</v>
      </c>
      <c r="G248" s="179" t="s">
        <v>210</v>
      </c>
      <c r="H248" s="180">
        <v>1</v>
      </c>
      <c r="I248" s="181"/>
      <c r="J248" s="182">
        <f>ROUND(I248*H248,2)</f>
        <v>0</v>
      </c>
      <c r="K248" s="183"/>
      <c r="L248" s="40"/>
      <c r="M248" s="184" t="s">
        <v>19</v>
      </c>
      <c r="N248" s="185" t="s">
        <v>47</v>
      </c>
      <c r="O248" s="65"/>
      <c r="P248" s="186">
        <f>O248*H248</f>
        <v>0</v>
      </c>
      <c r="Q248" s="186">
        <v>6.9999999999999994E-5</v>
      </c>
      <c r="R248" s="186">
        <f>Q248*H248</f>
        <v>6.9999999999999994E-5</v>
      </c>
      <c r="S248" s="186">
        <v>0</v>
      </c>
      <c r="T248" s="18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8" t="s">
        <v>195</v>
      </c>
      <c r="AT248" s="188" t="s">
        <v>191</v>
      </c>
      <c r="AU248" s="188" t="s">
        <v>86</v>
      </c>
      <c r="AY248" s="18" t="s">
        <v>189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18" t="s">
        <v>84</v>
      </c>
      <c r="BK248" s="189">
        <f>ROUND(I248*H248,2)</f>
        <v>0</v>
      </c>
      <c r="BL248" s="18" t="s">
        <v>195</v>
      </c>
      <c r="BM248" s="188" t="s">
        <v>1893</v>
      </c>
    </row>
    <row r="249" spans="1:65" s="2" customFormat="1" ht="10.199999999999999">
      <c r="A249" s="35"/>
      <c r="B249" s="36"/>
      <c r="C249" s="37"/>
      <c r="D249" s="190" t="s">
        <v>197</v>
      </c>
      <c r="E249" s="37"/>
      <c r="F249" s="191" t="s">
        <v>666</v>
      </c>
      <c r="G249" s="37"/>
      <c r="H249" s="37"/>
      <c r="I249" s="192"/>
      <c r="J249" s="37"/>
      <c r="K249" s="37"/>
      <c r="L249" s="40"/>
      <c r="M249" s="193"/>
      <c r="N249" s="194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197</v>
      </c>
      <c r="AU249" s="18" t="s">
        <v>86</v>
      </c>
    </row>
    <row r="250" spans="1:65" s="2" customFormat="1" ht="10.199999999999999">
      <c r="A250" s="35"/>
      <c r="B250" s="36"/>
      <c r="C250" s="37"/>
      <c r="D250" s="195" t="s">
        <v>199</v>
      </c>
      <c r="E250" s="37"/>
      <c r="F250" s="196" t="s">
        <v>667</v>
      </c>
      <c r="G250" s="37"/>
      <c r="H250" s="37"/>
      <c r="I250" s="192"/>
      <c r="J250" s="37"/>
      <c r="K250" s="37"/>
      <c r="L250" s="40"/>
      <c r="M250" s="193"/>
      <c r="N250" s="194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199</v>
      </c>
      <c r="AU250" s="18" t="s">
        <v>86</v>
      </c>
    </row>
    <row r="251" spans="1:65" s="13" customFormat="1" ht="10.199999999999999">
      <c r="B251" s="197"/>
      <c r="C251" s="198"/>
      <c r="D251" s="190" t="s">
        <v>201</v>
      </c>
      <c r="E251" s="199" t="s">
        <v>19</v>
      </c>
      <c r="F251" s="200" t="s">
        <v>1327</v>
      </c>
      <c r="G251" s="198"/>
      <c r="H251" s="201">
        <v>1</v>
      </c>
      <c r="I251" s="202"/>
      <c r="J251" s="198"/>
      <c r="K251" s="198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201</v>
      </c>
      <c r="AU251" s="207" t="s">
        <v>86</v>
      </c>
      <c r="AV251" s="13" t="s">
        <v>86</v>
      </c>
      <c r="AW251" s="13" t="s">
        <v>37</v>
      </c>
      <c r="AX251" s="13" t="s">
        <v>84</v>
      </c>
      <c r="AY251" s="207" t="s">
        <v>189</v>
      </c>
    </row>
    <row r="252" spans="1:65" s="12" customFormat="1" ht="22.8" customHeight="1">
      <c r="B252" s="160"/>
      <c r="C252" s="161"/>
      <c r="D252" s="162" t="s">
        <v>75</v>
      </c>
      <c r="E252" s="174" t="s">
        <v>675</v>
      </c>
      <c r="F252" s="174" t="s">
        <v>676</v>
      </c>
      <c r="G252" s="161"/>
      <c r="H252" s="161"/>
      <c r="I252" s="164"/>
      <c r="J252" s="175">
        <f>BK252</f>
        <v>0</v>
      </c>
      <c r="K252" s="161"/>
      <c r="L252" s="166"/>
      <c r="M252" s="167"/>
      <c r="N252" s="168"/>
      <c r="O252" s="168"/>
      <c r="P252" s="169">
        <f>SUM(P253:P262)</f>
        <v>0</v>
      </c>
      <c r="Q252" s="168"/>
      <c r="R252" s="169">
        <f>SUM(R253:R262)</f>
        <v>0</v>
      </c>
      <c r="S252" s="168"/>
      <c r="T252" s="170">
        <f>SUM(T253:T262)</f>
        <v>0</v>
      </c>
      <c r="AR252" s="171" t="s">
        <v>84</v>
      </c>
      <c r="AT252" s="172" t="s">
        <v>75</v>
      </c>
      <c r="AU252" s="172" t="s">
        <v>84</v>
      </c>
      <c r="AY252" s="171" t="s">
        <v>189</v>
      </c>
      <c r="BK252" s="173">
        <f>SUM(BK253:BK262)</f>
        <v>0</v>
      </c>
    </row>
    <row r="253" spans="1:65" s="2" customFormat="1" ht="21.75" customHeight="1">
      <c r="A253" s="35"/>
      <c r="B253" s="36"/>
      <c r="C253" s="176" t="s">
        <v>465</v>
      </c>
      <c r="D253" s="176" t="s">
        <v>191</v>
      </c>
      <c r="E253" s="177" t="s">
        <v>805</v>
      </c>
      <c r="F253" s="178" t="s">
        <v>806</v>
      </c>
      <c r="G253" s="179" t="s">
        <v>336</v>
      </c>
      <c r="H253" s="180">
        <v>0.17599999999999999</v>
      </c>
      <c r="I253" s="181"/>
      <c r="J253" s="182">
        <f>ROUND(I253*H253,2)</f>
        <v>0</v>
      </c>
      <c r="K253" s="183"/>
      <c r="L253" s="40"/>
      <c r="M253" s="184" t="s">
        <v>19</v>
      </c>
      <c r="N253" s="185" t="s">
        <v>47</v>
      </c>
      <c r="O253" s="65"/>
      <c r="P253" s="186">
        <f>O253*H253</f>
        <v>0</v>
      </c>
      <c r="Q253" s="186">
        <v>0</v>
      </c>
      <c r="R253" s="186">
        <f>Q253*H253</f>
        <v>0</v>
      </c>
      <c r="S253" s="186">
        <v>0</v>
      </c>
      <c r="T253" s="18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8" t="s">
        <v>195</v>
      </c>
      <c r="AT253" s="188" t="s">
        <v>191</v>
      </c>
      <c r="AU253" s="188" t="s">
        <v>86</v>
      </c>
      <c r="AY253" s="18" t="s">
        <v>189</v>
      </c>
      <c r="BE253" s="189">
        <f>IF(N253="základní",J253,0)</f>
        <v>0</v>
      </c>
      <c r="BF253" s="189">
        <f>IF(N253="snížená",J253,0)</f>
        <v>0</v>
      </c>
      <c r="BG253" s="189">
        <f>IF(N253="zákl. přenesená",J253,0)</f>
        <v>0</v>
      </c>
      <c r="BH253" s="189">
        <f>IF(N253="sníž. přenesená",J253,0)</f>
        <v>0</v>
      </c>
      <c r="BI253" s="189">
        <f>IF(N253="nulová",J253,0)</f>
        <v>0</v>
      </c>
      <c r="BJ253" s="18" t="s">
        <v>84</v>
      </c>
      <c r="BK253" s="189">
        <f>ROUND(I253*H253,2)</f>
        <v>0</v>
      </c>
      <c r="BL253" s="18" t="s">
        <v>195</v>
      </c>
      <c r="BM253" s="188" t="s">
        <v>1894</v>
      </c>
    </row>
    <row r="254" spans="1:65" s="2" customFormat="1" ht="28.8">
      <c r="A254" s="35"/>
      <c r="B254" s="36"/>
      <c r="C254" s="37"/>
      <c r="D254" s="190" t="s">
        <v>197</v>
      </c>
      <c r="E254" s="37"/>
      <c r="F254" s="191" t="s">
        <v>808</v>
      </c>
      <c r="G254" s="37"/>
      <c r="H254" s="37"/>
      <c r="I254" s="192"/>
      <c r="J254" s="37"/>
      <c r="K254" s="37"/>
      <c r="L254" s="40"/>
      <c r="M254" s="193"/>
      <c r="N254" s="194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197</v>
      </c>
      <c r="AU254" s="18" t="s">
        <v>86</v>
      </c>
    </row>
    <row r="255" spans="1:65" s="2" customFormat="1" ht="10.199999999999999">
      <c r="A255" s="35"/>
      <c r="B255" s="36"/>
      <c r="C255" s="37"/>
      <c r="D255" s="195" t="s">
        <v>199</v>
      </c>
      <c r="E255" s="37"/>
      <c r="F255" s="196" t="s">
        <v>809</v>
      </c>
      <c r="G255" s="37"/>
      <c r="H255" s="37"/>
      <c r="I255" s="192"/>
      <c r="J255" s="37"/>
      <c r="K255" s="37"/>
      <c r="L255" s="40"/>
      <c r="M255" s="193"/>
      <c r="N255" s="194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199</v>
      </c>
      <c r="AU255" s="18" t="s">
        <v>86</v>
      </c>
    </row>
    <row r="256" spans="1:65" s="2" customFormat="1" ht="24.15" customHeight="1">
      <c r="A256" s="35"/>
      <c r="B256" s="36"/>
      <c r="C256" s="176" t="s">
        <v>469</v>
      </c>
      <c r="D256" s="176" t="s">
        <v>191</v>
      </c>
      <c r="E256" s="177" t="s">
        <v>810</v>
      </c>
      <c r="F256" s="178" t="s">
        <v>811</v>
      </c>
      <c r="G256" s="179" t="s">
        <v>336</v>
      </c>
      <c r="H256" s="180">
        <v>7.92</v>
      </c>
      <c r="I256" s="181"/>
      <c r="J256" s="182">
        <f>ROUND(I256*H256,2)</f>
        <v>0</v>
      </c>
      <c r="K256" s="183"/>
      <c r="L256" s="40"/>
      <c r="M256" s="184" t="s">
        <v>19</v>
      </c>
      <c r="N256" s="185" t="s">
        <v>47</v>
      </c>
      <c r="O256" s="65"/>
      <c r="P256" s="186">
        <f>O256*H256</f>
        <v>0</v>
      </c>
      <c r="Q256" s="186">
        <v>0</v>
      </c>
      <c r="R256" s="186">
        <f>Q256*H256</f>
        <v>0</v>
      </c>
      <c r="S256" s="186">
        <v>0</v>
      </c>
      <c r="T256" s="18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8" t="s">
        <v>195</v>
      </c>
      <c r="AT256" s="188" t="s">
        <v>191</v>
      </c>
      <c r="AU256" s="188" t="s">
        <v>86</v>
      </c>
      <c r="AY256" s="18" t="s">
        <v>189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18" t="s">
        <v>84</v>
      </c>
      <c r="BK256" s="189">
        <f>ROUND(I256*H256,2)</f>
        <v>0</v>
      </c>
      <c r="BL256" s="18" t="s">
        <v>195</v>
      </c>
      <c r="BM256" s="188" t="s">
        <v>1895</v>
      </c>
    </row>
    <row r="257" spans="1:65" s="2" customFormat="1" ht="28.8">
      <c r="A257" s="35"/>
      <c r="B257" s="36"/>
      <c r="C257" s="37"/>
      <c r="D257" s="190" t="s">
        <v>197</v>
      </c>
      <c r="E257" s="37"/>
      <c r="F257" s="191" t="s">
        <v>813</v>
      </c>
      <c r="G257" s="37"/>
      <c r="H257" s="37"/>
      <c r="I257" s="192"/>
      <c r="J257" s="37"/>
      <c r="K257" s="37"/>
      <c r="L257" s="40"/>
      <c r="M257" s="193"/>
      <c r="N257" s="194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197</v>
      </c>
      <c r="AU257" s="18" t="s">
        <v>86</v>
      </c>
    </row>
    <row r="258" spans="1:65" s="2" customFormat="1" ht="10.199999999999999">
      <c r="A258" s="35"/>
      <c r="B258" s="36"/>
      <c r="C258" s="37"/>
      <c r="D258" s="195" t="s">
        <v>199</v>
      </c>
      <c r="E258" s="37"/>
      <c r="F258" s="196" t="s">
        <v>814</v>
      </c>
      <c r="G258" s="37"/>
      <c r="H258" s="37"/>
      <c r="I258" s="192"/>
      <c r="J258" s="37"/>
      <c r="K258" s="37"/>
      <c r="L258" s="40"/>
      <c r="M258" s="193"/>
      <c r="N258" s="194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199</v>
      </c>
      <c r="AU258" s="18" t="s">
        <v>86</v>
      </c>
    </row>
    <row r="259" spans="1:65" s="13" customFormat="1" ht="10.199999999999999">
      <c r="B259" s="197"/>
      <c r="C259" s="198"/>
      <c r="D259" s="190" t="s">
        <v>201</v>
      </c>
      <c r="E259" s="198"/>
      <c r="F259" s="200" t="s">
        <v>1896</v>
      </c>
      <c r="G259" s="198"/>
      <c r="H259" s="201">
        <v>7.92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201</v>
      </c>
      <c r="AU259" s="207" t="s">
        <v>86</v>
      </c>
      <c r="AV259" s="13" t="s">
        <v>86</v>
      </c>
      <c r="AW259" s="13" t="s">
        <v>4</v>
      </c>
      <c r="AX259" s="13" t="s">
        <v>84</v>
      </c>
      <c r="AY259" s="207" t="s">
        <v>189</v>
      </c>
    </row>
    <row r="260" spans="1:65" s="2" customFormat="1" ht="44.25" customHeight="1">
      <c r="A260" s="35"/>
      <c r="B260" s="36"/>
      <c r="C260" s="176" t="s">
        <v>475</v>
      </c>
      <c r="D260" s="176" t="s">
        <v>191</v>
      </c>
      <c r="E260" s="177" t="s">
        <v>1808</v>
      </c>
      <c r="F260" s="178" t="s">
        <v>1809</v>
      </c>
      <c r="G260" s="179" t="s">
        <v>336</v>
      </c>
      <c r="H260" s="180">
        <v>0.17599999999999999</v>
      </c>
      <c r="I260" s="181"/>
      <c r="J260" s="182">
        <f>ROUND(I260*H260,2)</f>
        <v>0</v>
      </c>
      <c r="K260" s="183"/>
      <c r="L260" s="40"/>
      <c r="M260" s="184" t="s">
        <v>19</v>
      </c>
      <c r="N260" s="185" t="s">
        <v>47</v>
      </c>
      <c r="O260" s="65"/>
      <c r="P260" s="186">
        <f>O260*H260</f>
        <v>0</v>
      </c>
      <c r="Q260" s="186">
        <v>0</v>
      </c>
      <c r="R260" s="186">
        <f>Q260*H260</f>
        <v>0</v>
      </c>
      <c r="S260" s="186">
        <v>0</v>
      </c>
      <c r="T260" s="18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8" t="s">
        <v>195</v>
      </c>
      <c r="AT260" s="188" t="s">
        <v>191</v>
      </c>
      <c r="AU260" s="188" t="s">
        <v>86</v>
      </c>
      <c r="AY260" s="18" t="s">
        <v>189</v>
      </c>
      <c r="BE260" s="189">
        <f>IF(N260="základní",J260,0)</f>
        <v>0</v>
      </c>
      <c r="BF260" s="189">
        <f>IF(N260="snížená",J260,0)</f>
        <v>0</v>
      </c>
      <c r="BG260" s="189">
        <f>IF(N260="zákl. přenesená",J260,0)</f>
        <v>0</v>
      </c>
      <c r="BH260" s="189">
        <f>IF(N260="sníž. přenesená",J260,0)</f>
        <v>0</v>
      </c>
      <c r="BI260" s="189">
        <f>IF(N260="nulová",J260,0)</f>
        <v>0</v>
      </c>
      <c r="BJ260" s="18" t="s">
        <v>84</v>
      </c>
      <c r="BK260" s="189">
        <f>ROUND(I260*H260,2)</f>
        <v>0</v>
      </c>
      <c r="BL260" s="18" t="s">
        <v>195</v>
      </c>
      <c r="BM260" s="188" t="s">
        <v>1897</v>
      </c>
    </row>
    <row r="261" spans="1:65" s="2" customFormat="1" ht="28.8">
      <c r="A261" s="35"/>
      <c r="B261" s="36"/>
      <c r="C261" s="37"/>
      <c r="D261" s="190" t="s">
        <v>197</v>
      </c>
      <c r="E261" s="37"/>
      <c r="F261" s="191" t="s">
        <v>1809</v>
      </c>
      <c r="G261" s="37"/>
      <c r="H261" s="37"/>
      <c r="I261" s="192"/>
      <c r="J261" s="37"/>
      <c r="K261" s="37"/>
      <c r="L261" s="40"/>
      <c r="M261" s="193"/>
      <c r="N261" s="194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197</v>
      </c>
      <c r="AU261" s="18" t="s">
        <v>86</v>
      </c>
    </row>
    <row r="262" spans="1:65" s="2" customFormat="1" ht="10.199999999999999">
      <c r="A262" s="35"/>
      <c r="B262" s="36"/>
      <c r="C262" s="37"/>
      <c r="D262" s="195" t="s">
        <v>199</v>
      </c>
      <c r="E262" s="37"/>
      <c r="F262" s="196" t="s">
        <v>1811</v>
      </c>
      <c r="G262" s="37"/>
      <c r="H262" s="37"/>
      <c r="I262" s="192"/>
      <c r="J262" s="37"/>
      <c r="K262" s="37"/>
      <c r="L262" s="40"/>
      <c r="M262" s="193"/>
      <c r="N262" s="194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199</v>
      </c>
      <c r="AU262" s="18" t="s">
        <v>86</v>
      </c>
    </row>
    <row r="263" spans="1:65" s="12" customFormat="1" ht="22.8" customHeight="1">
      <c r="B263" s="160"/>
      <c r="C263" s="161"/>
      <c r="D263" s="162" t="s">
        <v>75</v>
      </c>
      <c r="E263" s="174" t="s">
        <v>696</v>
      </c>
      <c r="F263" s="174" t="s">
        <v>697</v>
      </c>
      <c r="G263" s="161"/>
      <c r="H263" s="161"/>
      <c r="I263" s="164"/>
      <c r="J263" s="175">
        <f>BK263</f>
        <v>0</v>
      </c>
      <c r="K263" s="161"/>
      <c r="L263" s="166"/>
      <c r="M263" s="167"/>
      <c r="N263" s="168"/>
      <c r="O263" s="168"/>
      <c r="P263" s="169">
        <f>SUM(P264:P269)</f>
        <v>0</v>
      </c>
      <c r="Q263" s="168"/>
      <c r="R263" s="169">
        <f>SUM(R264:R269)</f>
        <v>0</v>
      </c>
      <c r="S263" s="168"/>
      <c r="T263" s="170">
        <f>SUM(T264:T269)</f>
        <v>0</v>
      </c>
      <c r="AR263" s="171" t="s">
        <v>84</v>
      </c>
      <c r="AT263" s="172" t="s">
        <v>75</v>
      </c>
      <c r="AU263" s="172" t="s">
        <v>84</v>
      </c>
      <c r="AY263" s="171" t="s">
        <v>189</v>
      </c>
      <c r="BK263" s="173">
        <f>SUM(BK264:BK269)</f>
        <v>0</v>
      </c>
    </row>
    <row r="264" spans="1:65" s="2" customFormat="1" ht="24.15" customHeight="1">
      <c r="A264" s="35"/>
      <c r="B264" s="36"/>
      <c r="C264" s="176" t="s">
        <v>479</v>
      </c>
      <c r="D264" s="176" t="s">
        <v>191</v>
      </c>
      <c r="E264" s="177" t="s">
        <v>699</v>
      </c>
      <c r="F264" s="178" t="s">
        <v>700</v>
      </c>
      <c r="G264" s="179" t="s">
        <v>336</v>
      </c>
      <c r="H264" s="180">
        <v>1.2470000000000001</v>
      </c>
      <c r="I264" s="181"/>
      <c r="J264" s="182">
        <f>ROUND(I264*H264,2)</f>
        <v>0</v>
      </c>
      <c r="K264" s="183"/>
      <c r="L264" s="40"/>
      <c r="M264" s="184" t="s">
        <v>19</v>
      </c>
      <c r="N264" s="185" t="s">
        <v>47</v>
      </c>
      <c r="O264" s="65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8" t="s">
        <v>195</v>
      </c>
      <c r="AT264" s="188" t="s">
        <v>191</v>
      </c>
      <c r="AU264" s="188" t="s">
        <v>86</v>
      </c>
      <c r="AY264" s="18" t="s">
        <v>189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18" t="s">
        <v>84</v>
      </c>
      <c r="BK264" s="189">
        <f>ROUND(I264*H264,2)</f>
        <v>0</v>
      </c>
      <c r="BL264" s="18" t="s">
        <v>195</v>
      </c>
      <c r="BM264" s="188" t="s">
        <v>1898</v>
      </c>
    </row>
    <row r="265" spans="1:65" s="2" customFormat="1" ht="28.8">
      <c r="A265" s="35"/>
      <c r="B265" s="36"/>
      <c r="C265" s="37"/>
      <c r="D265" s="190" t="s">
        <v>197</v>
      </c>
      <c r="E265" s="37"/>
      <c r="F265" s="191" t="s">
        <v>702</v>
      </c>
      <c r="G265" s="37"/>
      <c r="H265" s="37"/>
      <c r="I265" s="192"/>
      <c r="J265" s="37"/>
      <c r="K265" s="37"/>
      <c r="L265" s="40"/>
      <c r="M265" s="193"/>
      <c r="N265" s="194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197</v>
      </c>
      <c r="AU265" s="18" t="s">
        <v>86</v>
      </c>
    </row>
    <row r="266" spans="1:65" s="2" customFormat="1" ht="10.199999999999999">
      <c r="A266" s="35"/>
      <c r="B266" s="36"/>
      <c r="C266" s="37"/>
      <c r="D266" s="195" t="s">
        <v>199</v>
      </c>
      <c r="E266" s="37"/>
      <c r="F266" s="196" t="s">
        <v>703</v>
      </c>
      <c r="G266" s="37"/>
      <c r="H266" s="37"/>
      <c r="I266" s="192"/>
      <c r="J266" s="37"/>
      <c r="K266" s="37"/>
      <c r="L266" s="40"/>
      <c r="M266" s="193"/>
      <c r="N266" s="194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199</v>
      </c>
      <c r="AU266" s="18" t="s">
        <v>86</v>
      </c>
    </row>
    <row r="267" spans="1:65" s="2" customFormat="1" ht="37.799999999999997" customHeight="1">
      <c r="A267" s="35"/>
      <c r="B267" s="36"/>
      <c r="C267" s="176" t="s">
        <v>486</v>
      </c>
      <c r="D267" s="176" t="s">
        <v>191</v>
      </c>
      <c r="E267" s="177" t="s">
        <v>705</v>
      </c>
      <c r="F267" s="178" t="s">
        <v>706</v>
      </c>
      <c r="G267" s="179" t="s">
        <v>336</v>
      </c>
      <c r="H267" s="180">
        <v>1.2470000000000001</v>
      </c>
      <c r="I267" s="181"/>
      <c r="J267" s="182">
        <f>ROUND(I267*H267,2)</f>
        <v>0</v>
      </c>
      <c r="K267" s="183"/>
      <c r="L267" s="40"/>
      <c r="M267" s="184" t="s">
        <v>19</v>
      </c>
      <c r="N267" s="185" t="s">
        <v>47</v>
      </c>
      <c r="O267" s="65"/>
      <c r="P267" s="186">
        <f>O267*H267</f>
        <v>0</v>
      </c>
      <c r="Q267" s="186">
        <v>0</v>
      </c>
      <c r="R267" s="186">
        <f>Q267*H267</f>
        <v>0</v>
      </c>
      <c r="S267" s="186">
        <v>0</v>
      </c>
      <c r="T267" s="18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8" t="s">
        <v>195</v>
      </c>
      <c r="AT267" s="188" t="s">
        <v>191</v>
      </c>
      <c r="AU267" s="188" t="s">
        <v>86</v>
      </c>
      <c r="AY267" s="18" t="s">
        <v>189</v>
      </c>
      <c r="BE267" s="189">
        <f>IF(N267="základní",J267,0)</f>
        <v>0</v>
      </c>
      <c r="BF267" s="189">
        <f>IF(N267="snížená",J267,0)</f>
        <v>0</v>
      </c>
      <c r="BG267" s="189">
        <f>IF(N267="zákl. přenesená",J267,0)</f>
        <v>0</v>
      </c>
      <c r="BH267" s="189">
        <f>IF(N267="sníž. přenesená",J267,0)</f>
        <v>0</v>
      </c>
      <c r="BI267" s="189">
        <f>IF(N267="nulová",J267,0)</f>
        <v>0</v>
      </c>
      <c r="BJ267" s="18" t="s">
        <v>84</v>
      </c>
      <c r="BK267" s="189">
        <f>ROUND(I267*H267,2)</f>
        <v>0</v>
      </c>
      <c r="BL267" s="18" t="s">
        <v>195</v>
      </c>
      <c r="BM267" s="188" t="s">
        <v>1899</v>
      </c>
    </row>
    <row r="268" spans="1:65" s="2" customFormat="1" ht="38.4">
      <c r="A268" s="35"/>
      <c r="B268" s="36"/>
      <c r="C268" s="37"/>
      <c r="D268" s="190" t="s">
        <v>197</v>
      </c>
      <c r="E268" s="37"/>
      <c r="F268" s="191" t="s">
        <v>708</v>
      </c>
      <c r="G268" s="37"/>
      <c r="H268" s="37"/>
      <c r="I268" s="192"/>
      <c r="J268" s="37"/>
      <c r="K268" s="37"/>
      <c r="L268" s="40"/>
      <c r="M268" s="193"/>
      <c r="N268" s="194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197</v>
      </c>
      <c r="AU268" s="18" t="s">
        <v>86</v>
      </c>
    </row>
    <row r="269" spans="1:65" s="2" customFormat="1" ht="10.199999999999999">
      <c r="A269" s="35"/>
      <c r="B269" s="36"/>
      <c r="C269" s="37"/>
      <c r="D269" s="195" t="s">
        <v>199</v>
      </c>
      <c r="E269" s="37"/>
      <c r="F269" s="196" t="s">
        <v>709</v>
      </c>
      <c r="G269" s="37"/>
      <c r="H269" s="37"/>
      <c r="I269" s="192"/>
      <c r="J269" s="37"/>
      <c r="K269" s="37"/>
      <c r="L269" s="40"/>
      <c r="M269" s="193"/>
      <c r="N269" s="194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199</v>
      </c>
      <c r="AU269" s="18" t="s">
        <v>86</v>
      </c>
    </row>
    <row r="270" spans="1:65" s="12" customFormat="1" ht="25.95" customHeight="1">
      <c r="B270" s="160"/>
      <c r="C270" s="161"/>
      <c r="D270" s="162" t="s">
        <v>75</v>
      </c>
      <c r="E270" s="163" t="s">
        <v>719</v>
      </c>
      <c r="F270" s="163" t="s">
        <v>122</v>
      </c>
      <c r="G270" s="161"/>
      <c r="H270" s="161"/>
      <c r="I270" s="164"/>
      <c r="J270" s="165">
        <f>BK270</f>
        <v>0</v>
      </c>
      <c r="K270" s="161"/>
      <c r="L270" s="166"/>
      <c r="M270" s="167"/>
      <c r="N270" s="168"/>
      <c r="O270" s="168"/>
      <c r="P270" s="169">
        <f>P271</f>
        <v>0</v>
      </c>
      <c r="Q270" s="168"/>
      <c r="R270" s="169">
        <f>R271</f>
        <v>0</v>
      </c>
      <c r="S270" s="168"/>
      <c r="T270" s="170">
        <f>T271</f>
        <v>0</v>
      </c>
      <c r="AR270" s="171" t="s">
        <v>220</v>
      </c>
      <c r="AT270" s="172" t="s">
        <v>75</v>
      </c>
      <c r="AU270" s="172" t="s">
        <v>76</v>
      </c>
      <c r="AY270" s="171" t="s">
        <v>189</v>
      </c>
      <c r="BK270" s="173">
        <f>BK271</f>
        <v>0</v>
      </c>
    </row>
    <row r="271" spans="1:65" s="12" customFormat="1" ht="22.8" customHeight="1">
      <c r="B271" s="160"/>
      <c r="C271" s="161"/>
      <c r="D271" s="162" t="s">
        <v>75</v>
      </c>
      <c r="E271" s="174" t="s">
        <v>720</v>
      </c>
      <c r="F271" s="174" t="s">
        <v>721</v>
      </c>
      <c r="G271" s="161"/>
      <c r="H271" s="161"/>
      <c r="I271" s="164"/>
      <c r="J271" s="175">
        <f>BK271</f>
        <v>0</v>
      </c>
      <c r="K271" s="161"/>
      <c r="L271" s="166"/>
      <c r="M271" s="167"/>
      <c r="N271" s="168"/>
      <c r="O271" s="168"/>
      <c r="P271" s="169">
        <f>SUM(P272:P279)</f>
        <v>0</v>
      </c>
      <c r="Q271" s="168"/>
      <c r="R271" s="169">
        <f>SUM(R272:R279)</f>
        <v>0</v>
      </c>
      <c r="S271" s="168"/>
      <c r="T271" s="170">
        <f>SUM(T272:T279)</f>
        <v>0</v>
      </c>
      <c r="AR271" s="171" t="s">
        <v>220</v>
      </c>
      <c r="AT271" s="172" t="s">
        <v>75</v>
      </c>
      <c r="AU271" s="172" t="s">
        <v>84</v>
      </c>
      <c r="AY271" s="171" t="s">
        <v>189</v>
      </c>
      <c r="BK271" s="173">
        <f>SUM(BK272:BK279)</f>
        <v>0</v>
      </c>
    </row>
    <row r="272" spans="1:65" s="2" customFormat="1" ht="24.15" customHeight="1">
      <c r="A272" s="35"/>
      <c r="B272" s="36"/>
      <c r="C272" s="176" t="s">
        <v>493</v>
      </c>
      <c r="D272" s="176" t="s">
        <v>191</v>
      </c>
      <c r="E272" s="177" t="s">
        <v>729</v>
      </c>
      <c r="F272" s="178" t="s">
        <v>730</v>
      </c>
      <c r="G272" s="179" t="s">
        <v>731</v>
      </c>
      <c r="H272" s="180">
        <v>2</v>
      </c>
      <c r="I272" s="181"/>
      <c r="J272" s="182">
        <f>ROUND(I272*H272,2)</f>
        <v>0</v>
      </c>
      <c r="K272" s="183"/>
      <c r="L272" s="40"/>
      <c r="M272" s="184" t="s">
        <v>19</v>
      </c>
      <c r="N272" s="185" t="s">
        <v>47</v>
      </c>
      <c r="O272" s="65"/>
      <c r="P272" s="186">
        <f>O272*H272</f>
        <v>0</v>
      </c>
      <c r="Q272" s="186">
        <v>0</v>
      </c>
      <c r="R272" s="186">
        <f>Q272*H272</f>
        <v>0</v>
      </c>
      <c r="S272" s="186">
        <v>0</v>
      </c>
      <c r="T272" s="18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8" t="s">
        <v>725</v>
      </c>
      <c r="AT272" s="188" t="s">
        <v>191</v>
      </c>
      <c r="AU272" s="188" t="s">
        <v>86</v>
      </c>
      <c r="AY272" s="18" t="s">
        <v>189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18" t="s">
        <v>84</v>
      </c>
      <c r="BK272" s="189">
        <f>ROUND(I272*H272,2)</f>
        <v>0</v>
      </c>
      <c r="BL272" s="18" t="s">
        <v>725</v>
      </c>
      <c r="BM272" s="188" t="s">
        <v>1900</v>
      </c>
    </row>
    <row r="273" spans="1:65" s="2" customFormat="1" ht="19.2">
      <c r="A273" s="35"/>
      <c r="B273" s="36"/>
      <c r="C273" s="37"/>
      <c r="D273" s="190" t="s">
        <v>197</v>
      </c>
      <c r="E273" s="37"/>
      <c r="F273" s="191" t="s">
        <v>730</v>
      </c>
      <c r="G273" s="37"/>
      <c r="H273" s="37"/>
      <c r="I273" s="192"/>
      <c r="J273" s="37"/>
      <c r="K273" s="37"/>
      <c r="L273" s="40"/>
      <c r="M273" s="193"/>
      <c r="N273" s="194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197</v>
      </c>
      <c r="AU273" s="18" t="s">
        <v>86</v>
      </c>
    </row>
    <row r="274" spans="1:65" s="2" customFormat="1" ht="10.199999999999999">
      <c r="A274" s="35"/>
      <c r="B274" s="36"/>
      <c r="C274" s="37"/>
      <c r="D274" s="195" t="s">
        <v>199</v>
      </c>
      <c r="E274" s="37"/>
      <c r="F274" s="196" t="s">
        <v>733</v>
      </c>
      <c r="G274" s="37"/>
      <c r="H274" s="37"/>
      <c r="I274" s="192"/>
      <c r="J274" s="37"/>
      <c r="K274" s="37"/>
      <c r="L274" s="40"/>
      <c r="M274" s="193"/>
      <c r="N274" s="194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199</v>
      </c>
      <c r="AU274" s="18" t="s">
        <v>86</v>
      </c>
    </row>
    <row r="275" spans="1:65" s="13" customFormat="1" ht="10.199999999999999">
      <c r="B275" s="197"/>
      <c r="C275" s="198"/>
      <c r="D275" s="190" t="s">
        <v>201</v>
      </c>
      <c r="E275" s="199" t="s">
        <v>19</v>
      </c>
      <c r="F275" s="200" t="s">
        <v>86</v>
      </c>
      <c r="G275" s="198"/>
      <c r="H275" s="201">
        <v>2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201</v>
      </c>
      <c r="AU275" s="207" t="s">
        <v>86</v>
      </c>
      <c r="AV275" s="13" t="s">
        <v>86</v>
      </c>
      <c r="AW275" s="13" t="s">
        <v>37</v>
      </c>
      <c r="AX275" s="13" t="s">
        <v>84</v>
      </c>
      <c r="AY275" s="207" t="s">
        <v>189</v>
      </c>
    </row>
    <row r="276" spans="1:65" s="2" customFormat="1" ht="24.15" customHeight="1">
      <c r="A276" s="35"/>
      <c r="B276" s="36"/>
      <c r="C276" s="176" t="s">
        <v>497</v>
      </c>
      <c r="D276" s="176" t="s">
        <v>191</v>
      </c>
      <c r="E276" s="177" t="s">
        <v>736</v>
      </c>
      <c r="F276" s="178" t="s">
        <v>737</v>
      </c>
      <c r="G276" s="179" t="s">
        <v>210</v>
      </c>
      <c r="H276" s="180">
        <v>1</v>
      </c>
      <c r="I276" s="181"/>
      <c r="J276" s="182">
        <f>ROUND(I276*H276,2)</f>
        <v>0</v>
      </c>
      <c r="K276" s="183"/>
      <c r="L276" s="40"/>
      <c r="M276" s="184" t="s">
        <v>19</v>
      </c>
      <c r="N276" s="185" t="s">
        <v>47</v>
      </c>
      <c r="O276" s="65"/>
      <c r="P276" s="186">
        <f>O276*H276</f>
        <v>0</v>
      </c>
      <c r="Q276" s="186">
        <v>0</v>
      </c>
      <c r="R276" s="186">
        <f>Q276*H276</f>
        <v>0</v>
      </c>
      <c r="S276" s="186">
        <v>0</v>
      </c>
      <c r="T276" s="18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8" t="s">
        <v>725</v>
      </c>
      <c r="AT276" s="188" t="s">
        <v>191</v>
      </c>
      <c r="AU276" s="188" t="s">
        <v>86</v>
      </c>
      <c r="AY276" s="18" t="s">
        <v>189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8" t="s">
        <v>84</v>
      </c>
      <c r="BK276" s="189">
        <f>ROUND(I276*H276,2)</f>
        <v>0</v>
      </c>
      <c r="BL276" s="18" t="s">
        <v>725</v>
      </c>
      <c r="BM276" s="188" t="s">
        <v>1901</v>
      </c>
    </row>
    <row r="277" spans="1:65" s="2" customFormat="1" ht="19.2">
      <c r="A277" s="35"/>
      <c r="B277" s="36"/>
      <c r="C277" s="37"/>
      <c r="D277" s="190" t="s">
        <v>197</v>
      </c>
      <c r="E277" s="37"/>
      <c r="F277" s="191" t="s">
        <v>737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197</v>
      </c>
      <c r="AU277" s="18" t="s">
        <v>86</v>
      </c>
    </row>
    <row r="278" spans="1:65" s="2" customFormat="1" ht="10.199999999999999">
      <c r="A278" s="35"/>
      <c r="B278" s="36"/>
      <c r="C278" s="37"/>
      <c r="D278" s="195" t="s">
        <v>199</v>
      </c>
      <c r="E278" s="37"/>
      <c r="F278" s="196" t="s">
        <v>739</v>
      </c>
      <c r="G278" s="37"/>
      <c r="H278" s="37"/>
      <c r="I278" s="192"/>
      <c r="J278" s="37"/>
      <c r="K278" s="37"/>
      <c r="L278" s="40"/>
      <c r="M278" s="193"/>
      <c r="N278" s="194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199</v>
      </c>
      <c r="AU278" s="18" t="s">
        <v>86</v>
      </c>
    </row>
    <row r="279" spans="1:65" s="13" customFormat="1" ht="10.199999999999999">
      <c r="B279" s="197"/>
      <c r="C279" s="198"/>
      <c r="D279" s="190" t="s">
        <v>201</v>
      </c>
      <c r="E279" s="199" t="s">
        <v>19</v>
      </c>
      <c r="F279" s="200" t="s">
        <v>1327</v>
      </c>
      <c r="G279" s="198"/>
      <c r="H279" s="201">
        <v>1</v>
      </c>
      <c r="I279" s="202"/>
      <c r="J279" s="198"/>
      <c r="K279" s="198"/>
      <c r="L279" s="203"/>
      <c r="M279" s="230"/>
      <c r="N279" s="231"/>
      <c r="O279" s="231"/>
      <c r="P279" s="231"/>
      <c r="Q279" s="231"/>
      <c r="R279" s="231"/>
      <c r="S279" s="231"/>
      <c r="T279" s="232"/>
      <c r="AT279" s="207" t="s">
        <v>201</v>
      </c>
      <c r="AU279" s="207" t="s">
        <v>86</v>
      </c>
      <c r="AV279" s="13" t="s">
        <v>86</v>
      </c>
      <c r="AW279" s="13" t="s">
        <v>37</v>
      </c>
      <c r="AX279" s="13" t="s">
        <v>84</v>
      </c>
      <c r="AY279" s="207" t="s">
        <v>189</v>
      </c>
    </row>
    <row r="280" spans="1:65" s="2" customFormat="1" ht="6.9" customHeight="1">
      <c r="A280" s="35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0"/>
      <c r="M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</row>
  </sheetData>
  <sheetProtection algorithmName="SHA-512" hashValue="9dOMtDXgfkO1ln8CtAoaZSz73yh+/hOn94D5GisN074LkwvjnPFWcYQbrn9JlzujcFhPtwZqgbDiznqgBje1SA==" saltValue="mCxfvAFkkEMpO6Qdar2E1Gap5se14rl2sMSsgE123XTKgEfMoW6W6l0rkKXuZPxbpfvo5WirSaeAfcS/L0zUvg==" spinCount="100000" sheet="1" objects="1" scenarios="1" formatColumns="0" formatRows="0" autoFilter="0"/>
  <autoFilter ref="C87:K27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5" r:id="rId4"/>
    <hyperlink ref="F109" r:id="rId5"/>
    <hyperlink ref="F113" r:id="rId6"/>
    <hyperlink ref="F117" r:id="rId7"/>
    <hyperlink ref="F121" r:id="rId8"/>
    <hyperlink ref="F126" r:id="rId9"/>
    <hyperlink ref="F131" r:id="rId10"/>
    <hyperlink ref="F141" r:id="rId11"/>
    <hyperlink ref="F149" r:id="rId12"/>
    <hyperlink ref="F153" r:id="rId13"/>
    <hyperlink ref="F161" r:id="rId14"/>
    <hyperlink ref="F165" r:id="rId15"/>
    <hyperlink ref="F169" r:id="rId16"/>
    <hyperlink ref="F173" r:id="rId17"/>
    <hyperlink ref="F178" r:id="rId18"/>
    <hyperlink ref="F182" r:id="rId19"/>
    <hyperlink ref="F186" r:id="rId20"/>
    <hyperlink ref="F199" r:id="rId21"/>
    <hyperlink ref="F209" r:id="rId22"/>
    <hyperlink ref="F222" r:id="rId23"/>
    <hyperlink ref="F226" r:id="rId24"/>
    <hyperlink ref="F230" r:id="rId25"/>
    <hyperlink ref="F234" r:id="rId26"/>
    <hyperlink ref="F240" r:id="rId27"/>
    <hyperlink ref="F246" r:id="rId28"/>
    <hyperlink ref="F250" r:id="rId29"/>
    <hyperlink ref="F255" r:id="rId30"/>
    <hyperlink ref="F258" r:id="rId31"/>
    <hyperlink ref="F262" r:id="rId32"/>
    <hyperlink ref="F266" r:id="rId33"/>
    <hyperlink ref="F269" r:id="rId34"/>
    <hyperlink ref="F274" r:id="rId35"/>
    <hyperlink ref="F278" r:id="rId36"/>
  </hyperlinks>
  <pageMargins left="0.39374999999999999" right="0.39374999999999999" top="0.39374999999999999" bottom="0.39374999999999999" header="0" footer="0"/>
  <pageSetup paperSize="9" scale="88" fitToHeight="100" orientation="portrait" blackAndWhite="1" r:id="rId37"/>
  <headerFooter>
    <oddFooter>&amp;CStrana &amp;P z &amp;N</oddFooter>
  </headerFooter>
  <drawing r:id="rId3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105</v>
      </c>
      <c r="AZ2" s="102" t="s">
        <v>124</v>
      </c>
      <c r="BA2" s="102" t="s">
        <v>125</v>
      </c>
      <c r="BB2" s="102" t="s">
        <v>19</v>
      </c>
      <c r="BC2" s="102" t="s">
        <v>1692</v>
      </c>
      <c r="BD2" s="102" t="s">
        <v>86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  <c r="AZ3" s="102" t="s">
        <v>131</v>
      </c>
      <c r="BA3" s="102" t="s">
        <v>128</v>
      </c>
      <c r="BB3" s="102" t="s">
        <v>19</v>
      </c>
      <c r="BC3" s="102" t="s">
        <v>1902</v>
      </c>
      <c r="BD3" s="102" t="s">
        <v>86</v>
      </c>
    </row>
    <row r="4" spans="1:5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  <c r="AZ4" s="102" t="s">
        <v>1903</v>
      </c>
      <c r="BA4" s="102" t="s">
        <v>1904</v>
      </c>
      <c r="BB4" s="102" t="s">
        <v>19</v>
      </c>
      <c r="BC4" s="102" t="s">
        <v>1905</v>
      </c>
      <c r="BD4" s="102" t="s">
        <v>86</v>
      </c>
    </row>
    <row r="5" spans="1:56" s="1" customFormat="1" ht="6.9" customHeight="1">
      <c r="B5" s="21"/>
      <c r="L5" s="21"/>
      <c r="AZ5" s="102" t="s">
        <v>1906</v>
      </c>
      <c r="BA5" s="102" t="s">
        <v>1904</v>
      </c>
      <c r="BB5" s="102" t="s">
        <v>19</v>
      </c>
      <c r="BC5" s="102" t="s">
        <v>1907</v>
      </c>
      <c r="BD5" s="102" t="s">
        <v>86</v>
      </c>
    </row>
    <row r="6" spans="1:56" s="1" customFormat="1" ht="12" customHeight="1">
      <c r="B6" s="21"/>
      <c r="D6" s="107" t="s">
        <v>16</v>
      </c>
      <c r="L6" s="21"/>
      <c r="AZ6" s="102" t="s">
        <v>133</v>
      </c>
      <c r="BA6" s="102" t="s">
        <v>133</v>
      </c>
      <c r="BB6" s="102" t="s">
        <v>19</v>
      </c>
      <c r="BC6" s="102" t="s">
        <v>1908</v>
      </c>
      <c r="BD6" s="102" t="s">
        <v>86</v>
      </c>
    </row>
    <row r="7" spans="1:5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  <c r="AZ7" s="102" t="s">
        <v>1909</v>
      </c>
      <c r="BA7" s="102" t="s">
        <v>1910</v>
      </c>
      <c r="BB7" s="102" t="s">
        <v>19</v>
      </c>
      <c r="BC7" s="102" t="s">
        <v>1911</v>
      </c>
      <c r="BD7" s="102" t="s">
        <v>86</v>
      </c>
    </row>
    <row r="8" spans="1:5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2" t="s">
        <v>1334</v>
      </c>
      <c r="BA8" s="102" t="s">
        <v>1912</v>
      </c>
      <c r="BB8" s="102" t="s">
        <v>19</v>
      </c>
      <c r="BC8" s="102" t="s">
        <v>84</v>
      </c>
      <c r="BD8" s="102" t="s">
        <v>86</v>
      </c>
    </row>
    <row r="9" spans="1:56" s="2" customFormat="1" ht="30" customHeight="1">
      <c r="A9" s="35"/>
      <c r="B9" s="40"/>
      <c r="C9" s="35"/>
      <c r="D9" s="35"/>
      <c r="E9" s="380" t="s">
        <v>1913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2" t="s">
        <v>1337</v>
      </c>
      <c r="BA9" s="102" t="s">
        <v>1914</v>
      </c>
      <c r="BB9" s="102" t="s">
        <v>19</v>
      </c>
      <c r="BC9" s="102" t="s">
        <v>1915</v>
      </c>
      <c r="BD9" s="102" t="s">
        <v>86</v>
      </c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02" t="s">
        <v>142</v>
      </c>
      <c r="BA10" s="102" t="s">
        <v>147</v>
      </c>
      <c r="BB10" s="102" t="s">
        <v>19</v>
      </c>
      <c r="BC10" s="102" t="s">
        <v>1916</v>
      </c>
      <c r="BD10" s="102" t="s">
        <v>86</v>
      </c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02" t="s">
        <v>156</v>
      </c>
      <c r="BA11" s="102" t="s">
        <v>156</v>
      </c>
      <c r="BB11" s="102" t="s">
        <v>19</v>
      </c>
      <c r="BC11" s="102" t="s">
        <v>839</v>
      </c>
      <c r="BD11" s="102" t="s">
        <v>86</v>
      </c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ROUND(J89,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ROUND((SUM(BE89:BE307)),  2)</f>
        <v>0</v>
      </c>
      <c r="G33" s="35"/>
      <c r="H33" s="35"/>
      <c r="I33" s="120">
        <v>0.21</v>
      </c>
      <c r="J33" s="119">
        <f>ROUND(((SUM(BE89:BE307))*I33),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ROUND((SUM(BF89:BF307)),  2)</f>
        <v>0</v>
      </c>
      <c r="G34" s="35"/>
      <c r="H34" s="35"/>
      <c r="I34" s="120">
        <v>0.12</v>
      </c>
      <c r="J34" s="119">
        <f>ROUND(((SUM(BF89:BF307))*I34),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ROUND((SUM(BG89:BG307)),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ROUND((SUM(BH89:BH307)),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ROUND((SUM(BI89:BI307)),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01.2.4 - IO 02 - Distribuční vodovodní řady - Vodovodní řad B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J89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162</v>
      </c>
      <c r="E60" s="139"/>
      <c r="F60" s="139"/>
      <c r="G60" s="139"/>
      <c r="H60" s="139"/>
      <c r="I60" s="139"/>
      <c r="J60" s="140">
        <f>J90</f>
        <v>0</v>
      </c>
      <c r="K60" s="137"/>
      <c r="L60" s="141"/>
    </row>
    <row r="61" spans="1:47" s="10" customFormat="1" ht="19.95" customHeight="1">
      <c r="B61" s="142"/>
      <c r="C61" s="143"/>
      <c r="D61" s="144" t="s">
        <v>163</v>
      </c>
      <c r="E61" s="145"/>
      <c r="F61" s="145"/>
      <c r="G61" s="145"/>
      <c r="H61" s="145"/>
      <c r="I61" s="145"/>
      <c r="J61" s="146">
        <f>J91</f>
        <v>0</v>
      </c>
      <c r="K61" s="143"/>
      <c r="L61" s="147"/>
    </row>
    <row r="62" spans="1:47" s="10" customFormat="1" ht="19.95" customHeight="1">
      <c r="B62" s="142"/>
      <c r="C62" s="143"/>
      <c r="D62" s="144" t="s">
        <v>164</v>
      </c>
      <c r="E62" s="145"/>
      <c r="F62" s="145"/>
      <c r="G62" s="145"/>
      <c r="H62" s="145"/>
      <c r="I62" s="145"/>
      <c r="J62" s="146">
        <f>J170</f>
        <v>0</v>
      </c>
      <c r="K62" s="143"/>
      <c r="L62" s="147"/>
    </row>
    <row r="63" spans="1:47" s="10" customFormat="1" ht="19.95" customHeight="1">
      <c r="B63" s="142"/>
      <c r="C63" s="143"/>
      <c r="D63" s="144" t="s">
        <v>165</v>
      </c>
      <c r="E63" s="145"/>
      <c r="F63" s="145"/>
      <c r="G63" s="145"/>
      <c r="H63" s="145"/>
      <c r="I63" s="145"/>
      <c r="J63" s="146">
        <f>J187</f>
        <v>0</v>
      </c>
      <c r="K63" s="143"/>
      <c r="L63" s="147"/>
    </row>
    <row r="64" spans="1:47" s="10" customFormat="1" ht="19.95" customHeight="1">
      <c r="B64" s="142"/>
      <c r="C64" s="143"/>
      <c r="D64" s="144" t="s">
        <v>166</v>
      </c>
      <c r="E64" s="145"/>
      <c r="F64" s="145"/>
      <c r="G64" s="145"/>
      <c r="H64" s="145"/>
      <c r="I64" s="145"/>
      <c r="J64" s="146">
        <f>J211</f>
        <v>0</v>
      </c>
      <c r="K64" s="143"/>
      <c r="L64" s="147"/>
    </row>
    <row r="65" spans="1:31" s="10" customFormat="1" ht="19.95" customHeight="1">
      <c r="B65" s="142"/>
      <c r="C65" s="143"/>
      <c r="D65" s="144" t="s">
        <v>167</v>
      </c>
      <c r="E65" s="145"/>
      <c r="F65" s="145"/>
      <c r="G65" s="145"/>
      <c r="H65" s="145"/>
      <c r="I65" s="145"/>
      <c r="J65" s="146">
        <f>J272</f>
        <v>0</v>
      </c>
      <c r="K65" s="143"/>
      <c r="L65" s="147"/>
    </row>
    <row r="66" spans="1:31" s="10" customFormat="1" ht="19.95" customHeight="1">
      <c r="B66" s="142"/>
      <c r="C66" s="143"/>
      <c r="D66" s="144" t="s">
        <v>168</v>
      </c>
      <c r="E66" s="145"/>
      <c r="F66" s="145"/>
      <c r="G66" s="145"/>
      <c r="H66" s="145"/>
      <c r="I66" s="145"/>
      <c r="J66" s="146">
        <f>J286</f>
        <v>0</v>
      </c>
      <c r="K66" s="143"/>
      <c r="L66" s="147"/>
    </row>
    <row r="67" spans="1:31" s="9" customFormat="1" ht="24.9" customHeight="1">
      <c r="B67" s="136"/>
      <c r="C67" s="137"/>
      <c r="D67" s="138" t="s">
        <v>169</v>
      </c>
      <c r="E67" s="139"/>
      <c r="F67" s="139"/>
      <c r="G67" s="139"/>
      <c r="H67" s="139"/>
      <c r="I67" s="139"/>
      <c r="J67" s="140">
        <f>J293</f>
        <v>0</v>
      </c>
      <c r="K67" s="137"/>
      <c r="L67" s="141"/>
    </row>
    <row r="68" spans="1:31" s="9" customFormat="1" ht="24.9" customHeight="1">
      <c r="B68" s="136"/>
      <c r="C68" s="137"/>
      <c r="D68" s="138" t="s">
        <v>171</v>
      </c>
      <c r="E68" s="139"/>
      <c r="F68" s="139"/>
      <c r="G68" s="139"/>
      <c r="H68" s="139"/>
      <c r="I68" s="139"/>
      <c r="J68" s="140">
        <f>J294</f>
        <v>0</v>
      </c>
      <c r="K68" s="137"/>
      <c r="L68" s="141"/>
    </row>
    <row r="69" spans="1:31" s="10" customFormat="1" ht="19.95" customHeight="1">
      <c r="B69" s="142"/>
      <c r="C69" s="143"/>
      <c r="D69" s="144" t="s">
        <v>172</v>
      </c>
      <c r="E69" s="145"/>
      <c r="F69" s="145"/>
      <c r="G69" s="145"/>
      <c r="H69" s="145"/>
      <c r="I69" s="145"/>
      <c r="J69" s="146">
        <f>J295</f>
        <v>0</v>
      </c>
      <c r="K69" s="143"/>
      <c r="L69" s="147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" customHeight="1">
      <c r="A76" s="35"/>
      <c r="B76" s="36"/>
      <c r="C76" s="24" t="s">
        <v>174</v>
      </c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85" t="str">
        <f>E7</f>
        <v>Vodovod Tošovice II. Etapa</v>
      </c>
      <c r="F79" s="386"/>
      <c r="G79" s="386"/>
      <c r="H79" s="386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141</v>
      </c>
      <c r="D80" s="37"/>
      <c r="E80" s="37"/>
      <c r="F80" s="37"/>
      <c r="G80" s="37"/>
      <c r="H80" s="3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30" customHeight="1">
      <c r="A81" s="35"/>
      <c r="B81" s="36"/>
      <c r="C81" s="37"/>
      <c r="D81" s="37"/>
      <c r="E81" s="342" t="str">
        <f>E9</f>
        <v>01.2.4 - IO 02 - Distribuční vodovodní řady - Vodovodní řad B</v>
      </c>
      <c r="F81" s="387"/>
      <c r="G81" s="387"/>
      <c r="H81" s="38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F12</f>
        <v>Odry</v>
      </c>
      <c r="G83" s="37"/>
      <c r="H83" s="37"/>
      <c r="I83" s="30" t="s">
        <v>23</v>
      </c>
      <c r="J83" s="60" t="str">
        <f>IF(J12="","",J12)</f>
        <v>5. 5. 2025</v>
      </c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>
      <c r="A85" s="35"/>
      <c r="B85" s="36"/>
      <c r="C85" s="30" t="s">
        <v>25</v>
      </c>
      <c r="D85" s="37"/>
      <c r="E85" s="37"/>
      <c r="F85" s="28" t="str">
        <f>E15</f>
        <v>Město Odry</v>
      </c>
      <c r="G85" s="37"/>
      <c r="H85" s="37"/>
      <c r="I85" s="30" t="s">
        <v>33</v>
      </c>
      <c r="J85" s="33" t="str">
        <f>E21</f>
        <v>Hydroelko, s.r.o.</v>
      </c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15" customHeight="1">
      <c r="A86" s="35"/>
      <c r="B86" s="36"/>
      <c r="C86" s="30" t="s">
        <v>31</v>
      </c>
      <c r="D86" s="37"/>
      <c r="E86" s="37"/>
      <c r="F86" s="28" t="str">
        <f>IF(E18="","",E18)</f>
        <v>Vyplň údaj</v>
      </c>
      <c r="G86" s="37"/>
      <c r="H86" s="37"/>
      <c r="I86" s="30" t="s">
        <v>38</v>
      </c>
      <c r="J86" s="33" t="str">
        <f>E24</f>
        <v xml:space="preserve"> </v>
      </c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48"/>
      <c r="B88" s="149"/>
      <c r="C88" s="150" t="s">
        <v>175</v>
      </c>
      <c r="D88" s="151" t="s">
        <v>61</v>
      </c>
      <c r="E88" s="151" t="s">
        <v>57</v>
      </c>
      <c r="F88" s="151" t="s">
        <v>58</v>
      </c>
      <c r="G88" s="151" t="s">
        <v>176</v>
      </c>
      <c r="H88" s="151" t="s">
        <v>177</v>
      </c>
      <c r="I88" s="151" t="s">
        <v>178</v>
      </c>
      <c r="J88" s="152" t="s">
        <v>160</v>
      </c>
      <c r="K88" s="153" t="s">
        <v>179</v>
      </c>
      <c r="L88" s="154"/>
      <c r="M88" s="69" t="s">
        <v>19</v>
      </c>
      <c r="N88" s="70" t="s">
        <v>46</v>
      </c>
      <c r="O88" s="70" t="s">
        <v>180</v>
      </c>
      <c r="P88" s="70" t="s">
        <v>181</v>
      </c>
      <c r="Q88" s="70" t="s">
        <v>182</v>
      </c>
      <c r="R88" s="70" t="s">
        <v>183</v>
      </c>
      <c r="S88" s="70" t="s">
        <v>184</v>
      </c>
      <c r="T88" s="71" t="s">
        <v>185</v>
      </c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65" s="2" customFormat="1" ht="22.8" customHeight="1">
      <c r="A89" s="35"/>
      <c r="B89" s="36"/>
      <c r="C89" s="76" t="s">
        <v>186</v>
      </c>
      <c r="D89" s="37"/>
      <c r="E89" s="37"/>
      <c r="F89" s="37"/>
      <c r="G89" s="37"/>
      <c r="H89" s="37"/>
      <c r="I89" s="37"/>
      <c r="J89" s="155">
        <f>BK89</f>
        <v>0</v>
      </c>
      <c r="K89" s="37"/>
      <c r="L89" s="40"/>
      <c r="M89" s="72"/>
      <c r="N89" s="156"/>
      <c r="O89" s="73"/>
      <c r="P89" s="157">
        <f>P90+P293+P294</f>
        <v>0</v>
      </c>
      <c r="Q89" s="73"/>
      <c r="R89" s="157">
        <f>R90+R293+R294</f>
        <v>1.1673220799999999</v>
      </c>
      <c r="S89" s="73"/>
      <c r="T89" s="158">
        <f>T90+T293+T294</f>
        <v>0.31900000000000006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75</v>
      </c>
      <c r="AU89" s="18" t="s">
        <v>161</v>
      </c>
      <c r="BK89" s="159">
        <f>BK90+BK293+BK294</f>
        <v>0</v>
      </c>
    </row>
    <row r="90" spans="1:65" s="12" customFormat="1" ht="25.95" customHeight="1">
      <c r="B90" s="160"/>
      <c r="C90" s="161"/>
      <c r="D90" s="162" t="s">
        <v>75</v>
      </c>
      <c r="E90" s="163" t="s">
        <v>187</v>
      </c>
      <c r="F90" s="163" t="s">
        <v>188</v>
      </c>
      <c r="G90" s="161"/>
      <c r="H90" s="161"/>
      <c r="I90" s="164"/>
      <c r="J90" s="165">
        <f>BK90</f>
        <v>0</v>
      </c>
      <c r="K90" s="161"/>
      <c r="L90" s="166"/>
      <c r="M90" s="167"/>
      <c r="N90" s="168"/>
      <c r="O90" s="168"/>
      <c r="P90" s="169">
        <f>P91+P170+P187+P211+P272+P286</f>
        <v>0</v>
      </c>
      <c r="Q90" s="168"/>
      <c r="R90" s="169">
        <f>R91+R170+R187+R211+R272+R286</f>
        <v>1.1673220799999999</v>
      </c>
      <c r="S90" s="168"/>
      <c r="T90" s="170">
        <f>T91+T170+T187+T211+T272+T286</f>
        <v>0.31900000000000006</v>
      </c>
      <c r="AR90" s="171" t="s">
        <v>84</v>
      </c>
      <c r="AT90" s="172" t="s">
        <v>75</v>
      </c>
      <c r="AU90" s="172" t="s">
        <v>76</v>
      </c>
      <c r="AY90" s="171" t="s">
        <v>189</v>
      </c>
      <c r="BK90" s="173">
        <f>BK91+BK170+BK187+BK211+BK272+BK286</f>
        <v>0</v>
      </c>
    </row>
    <row r="91" spans="1:65" s="12" customFormat="1" ht="22.8" customHeight="1">
      <c r="B91" s="160"/>
      <c r="C91" s="161"/>
      <c r="D91" s="162" t="s">
        <v>75</v>
      </c>
      <c r="E91" s="174" t="s">
        <v>84</v>
      </c>
      <c r="F91" s="174" t="s">
        <v>190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SUM(P92:P169)</f>
        <v>0</v>
      </c>
      <c r="Q91" s="168"/>
      <c r="R91" s="169">
        <f>SUM(R92:R169)</f>
        <v>4.6340000000000001E-3</v>
      </c>
      <c r="S91" s="168"/>
      <c r="T91" s="170">
        <f>SUM(T92:T169)</f>
        <v>0.31900000000000006</v>
      </c>
      <c r="AR91" s="171" t="s">
        <v>84</v>
      </c>
      <c r="AT91" s="172" t="s">
        <v>75</v>
      </c>
      <c r="AU91" s="172" t="s">
        <v>84</v>
      </c>
      <c r="AY91" s="171" t="s">
        <v>189</v>
      </c>
      <c r="BK91" s="173">
        <f>SUM(BK92:BK169)</f>
        <v>0</v>
      </c>
    </row>
    <row r="92" spans="1:65" s="2" customFormat="1" ht="33" customHeight="1">
      <c r="A92" s="35"/>
      <c r="B92" s="36"/>
      <c r="C92" s="176" t="s">
        <v>84</v>
      </c>
      <c r="D92" s="176" t="s">
        <v>191</v>
      </c>
      <c r="E92" s="177" t="s">
        <v>1701</v>
      </c>
      <c r="F92" s="178" t="s">
        <v>1702</v>
      </c>
      <c r="G92" s="179" t="s">
        <v>230</v>
      </c>
      <c r="H92" s="180">
        <v>0.4</v>
      </c>
      <c r="I92" s="181"/>
      <c r="J92" s="182">
        <f>ROUND(I92*H92,2)</f>
        <v>0</v>
      </c>
      <c r="K92" s="183"/>
      <c r="L92" s="40"/>
      <c r="M92" s="184" t="s">
        <v>19</v>
      </c>
      <c r="N92" s="185" t="s">
        <v>47</v>
      </c>
      <c r="O92" s="65"/>
      <c r="P92" s="186">
        <f>O92*H92</f>
        <v>0</v>
      </c>
      <c r="Q92" s="186">
        <v>0</v>
      </c>
      <c r="R92" s="186">
        <f>Q92*H92</f>
        <v>0</v>
      </c>
      <c r="S92" s="186">
        <v>0.44</v>
      </c>
      <c r="T92" s="187">
        <f>S92*H92</f>
        <v>0.17600000000000002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8" t="s">
        <v>195</v>
      </c>
      <c r="AT92" s="188" t="s">
        <v>191</v>
      </c>
      <c r="AU92" s="188" t="s">
        <v>86</v>
      </c>
      <c r="AY92" s="18" t="s">
        <v>189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8" t="s">
        <v>84</v>
      </c>
      <c r="BK92" s="189">
        <f>ROUND(I92*H92,2)</f>
        <v>0</v>
      </c>
      <c r="BL92" s="18" t="s">
        <v>195</v>
      </c>
      <c r="BM92" s="188" t="s">
        <v>1917</v>
      </c>
    </row>
    <row r="93" spans="1:65" s="2" customFormat="1" ht="48">
      <c r="A93" s="35"/>
      <c r="B93" s="36"/>
      <c r="C93" s="37"/>
      <c r="D93" s="190" t="s">
        <v>197</v>
      </c>
      <c r="E93" s="37"/>
      <c r="F93" s="191" t="s">
        <v>1704</v>
      </c>
      <c r="G93" s="37"/>
      <c r="H93" s="37"/>
      <c r="I93" s="192"/>
      <c r="J93" s="37"/>
      <c r="K93" s="37"/>
      <c r="L93" s="40"/>
      <c r="M93" s="193"/>
      <c r="N93" s="194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197</v>
      </c>
      <c r="AU93" s="18" t="s">
        <v>86</v>
      </c>
    </row>
    <row r="94" spans="1:65" s="2" customFormat="1" ht="10.199999999999999">
      <c r="A94" s="35"/>
      <c r="B94" s="36"/>
      <c r="C94" s="37"/>
      <c r="D94" s="195" t="s">
        <v>199</v>
      </c>
      <c r="E94" s="37"/>
      <c r="F94" s="196" t="s">
        <v>1705</v>
      </c>
      <c r="G94" s="37"/>
      <c r="H94" s="37"/>
      <c r="I94" s="192"/>
      <c r="J94" s="37"/>
      <c r="K94" s="37"/>
      <c r="L94" s="40"/>
      <c r="M94" s="193"/>
      <c r="N94" s="194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199</v>
      </c>
      <c r="AU94" s="18" t="s">
        <v>86</v>
      </c>
    </row>
    <row r="95" spans="1:65" s="13" customFormat="1" ht="10.199999999999999">
      <c r="B95" s="197"/>
      <c r="C95" s="198"/>
      <c r="D95" s="190" t="s">
        <v>201</v>
      </c>
      <c r="E95" s="199" t="s">
        <v>19</v>
      </c>
      <c r="F95" s="200" t="s">
        <v>1825</v>
      </c>
      <c r="G95" s="198"/>
      <c r="H95" s="201">
        <v>0.4</v>
      </c>
      <c r="I95" s="202"/>
      <c r="J95" s="198"/>
      <c r="K95" s="198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201</v>
      </c>
      <c r="AU95" s="207" t="s">
        <v>86</v>
      </c>
      <c r="AV95" s="13" t="s">
        <v>86</v>
      </c>
      <c r="AW95" s="13" t="s">
        <v>37</v>
      </c>
      <c r="AX95" s="13" t="s">
        <v>76</v>
      </c>
      <c r="AY95" s="207" t="s">
        <v>189</v>
      </c>
    </row>
    <row r="96" spans="1:65" s="14" customFormat="1" ht="10.199999999999999">
      <c r="B96" s="219"/>
      <c r="C96" s="220"/>
      <c r="D96" s="190" t="s">
        <v>201</v>
      </c>
      <c r="E96" s="221" t="s">
        <v>1903</v>
      </c>
      <c r="F96" s="222" t="s">
        <v>349</v>
      </c>
      <c r="G96" s="220"/>
      <c r="H96" s="223">
        <v>0.4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201</v>
      </c>
      <c r="AU96" s="229" t="s">
        <v>86</v>
      </c>
      <c r="AV96" s="14" t="s">
        <v>195</v>
      </c>
      <c r="AW96" s="14" t="s">
        <v>37</v>
      </c>
      <c r="AX96" s="14" t="s">
        <v>84</v>
      </c>
      <c r="AY96" s="229" t="s">
        <v>189</v>
      </c>
    </row>
    <row r="97" spans="1:65" s="2" customFormat="1" ht="24.15" customHeight="1">
      <c r="A97" s="35"/>
      <c r="B97" s="36"/>
      <c r="C97" s="176" t="s">
        <v>86</v>
      </c>
      <c r="D97" s="176" t="s">
        <v>191</v>
      </c>
      <c r="E97" s="177" t="s">
        <v>1707</v>
      </c>
      <c r="F97" s="178" t="s">
        <v>1708</v>
      </c>
      <c r="G97" s="179" t="s">
        <v>230</v>
      </c>
      <c r="H97" s="180">
        <v>0.65</v>
      </c>
      <c r="I97" s="181"/>
      <c r="J97" s="182">
        <f>ROUND(I97*H97,2)</f>
        <v>0</v>
      </c>
      <c r="K97" s="183"/>
      <c r="L97" s="40"/>
      <c r="M97" s="184" t="s">
        <v>19</v>
      </c>
      <c r="N97" s="185" t="s">
        <v>47</v>
      </c>
      <c r="O97" s="65"/>
      <c r="P97" s="186">
        <f>O97*H97</f>
        <v>0</v>
      </c>
      <c r="Q97" s="186">
        <v>0</v>
      </c>
      <c r="R97" s="186">
        <f>Q97*H97</f>
        <v>0</v>
      </c>
      <c r="S97" s="186">
        <v>0.22</v>
      </c>
      <c r="T97" s="187">
        <f>S97*H97</f>
        <v>0.14300000000000002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8" t="s">
        <v>195</v>
      </c>
      <c r="AT97" s="188" t="s">
        <v>191</v>
      </c>
      <c r="AU97" s="188" t="s">
        <v>86</v>
      </c>
      <c r="AY97" s="18" t="s">
        <v>189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8" t="s">
        <v>84</v>
      </c>
      <c r="BK97" s="189">
        <f>ROUND(I97*H97,2)</f>
        <v>0</v>
      </c>
      <c r="BL97" s="18" t="s">
        <v>195</v>
      </c>
      <c r="BM97" s="188" t="s">
        <v>1918</v>
      </c>
    </row>
    <row r="98" spans="1:65" s="2" customFormat="1" ht="38.4">
      <c r="A98" s="35"/>
      <c r="B98" s="36"/>
      <c r="C98" s="37"/>
      <c r="D98" s="190" t="s">
        <v>197</v>
      </c>
      <c r="E98" s="37"/>
      <c r="F98" s="191" t="s">
        <v>1710</v>
      </c>
      <c r="G98" s="37"/>
      <c r="H98" s="37"/>
      <c r="I98" s="192"/>
      <c r="J98" s="37"/>
      <c r="K98" s="37"/>
      <c r="L98" s="40"/>
      <c r="M98" s="193"/>
      <c r="N98" s="194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197</v>
      </c>
      <c r="AU98" s="18" t="s">
        <v>86</v>
      </c>
    </row>
    <row r="99" spans="1:65" s="2" customFormat="1" ht="10.199999999999999">
      <c r="A99" s="35"/>
      <c r="B99" s="36"/>
      <c r="C99" s="37"/>
      <c r="D99" s="195" t="s">
        <v>199</v>
      </c>
      <c r="E99" s="37"/>
      <c r="F99" s="196" t="s">
        <v>1711</v>
      </c>
      <c r="G99" s="37"/>
      <c r="H99" s="37"/>
      <c r="I99" s="192"/>
      <c r="J99" s="37"/>
      <c r="K99" s="37"/>
      <c r="L99" s="40"/>
      <c r="M99" s="193"/>
      <c r="N99" s="194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199</v>
      </c>
      <c r="AU99" s="18" t="s">
        <v>86</v>
      </c>
    </row>
    <row r="100" spans="1:65" s="13" customFormat="1" ht="10.199999999999999">
      <c r="B100" s="197"/>
      <c r="C100" s="198"/>
      <c r="D100" s="190" t="s">
        <v>201</v>
      </c>
      <c r="E100" s="199" t="s">
        <v>19</v>
      </c>
      <c r="F100" s="200" t="s">
        <v>1919</v>
      </c>
      <c r="G100" s="198"/>
      <c r="H100" s="201">
        <v>0.65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201</v>
      </c>
      <c r="AU100" s="207" t="s">
        <v>86</v>
      </c>
      <c r="AV100" s="13" t="s">
        <v>86</v>
      </c>
      <c r="AW100" s="13" t="s">
        <v>37</v>
      </c>
      <c r="AX100" s="13" t="s">
        <v>76</v>
      </c>
      <c r="AY100" s="207" t="s">
        <v>189</v>
      </c>
    </row>
    <row r="101" spans="1:65" s="14" customFormat="1" ht="10.199999999999999">
      <c r="B101" s="219"/>
      <c r="C101" s="220"/>
      <c r="D101" s="190" t="s">
        <v>201</v>
      </c>
      <c r="E101" s="221" t="s">
        <v>1906</v>
      </c>
      <c r="F101" s="222" t="s">
        <v>349</v>
      </c>
      <c r="G101" s="220"/>
      <c r="H101" s="223">
        <v>0.65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201</v>
      </c>
      <c r="AU101" s="229" t="s">
        <v>86</v>
      </c>
      <c r="AV101" s="14" t="s">
        <v>195</v>
      </c>
      <c r="AW101" s="14" t="s">
        <v>37</v>
      </c>
      <c r="AX101" s="14" t="s">
        <v>84</v>
      </c>
      <c r="AY101" s="229" t="s">
        <v>189</v>
      </c>
    </row>
    <row r="102" spans="1:65" s="2" customFormat="1" ht="24.15" customHeight="1">
      <c r="A102" s="35"/>
      <c r="B102" s="36"/>
      <c r="C102" s="176" t="s">
        <v>207</v>
      </c>
      <c r="D102" s="176" t="s">
        <v>191</v>
      </c>
      <c r="E102" s="177" t="s">
        <v>872</v>
      </c>
      <c r="F102" s="178" t="s">
        <v>873</v>
      </c>
      <c r="G102" s="179" t="s">
        <v>230</v>
      </c>
      <c r="H102" s="180">
        <v>0.5</v>
      </c>
      <c r="I102" s="181"/>
      <c r="J102" s="182">
        <f>ROUND(I102*H102,2)</f>
        <v>0</v>
      </c>
      <c r="K102" s="183"/>
      <c r="L102" s="40"/>
      <c r="M102" s="184" t="s">
        <v>19</v>
      </c>
      <c r="N102" s="185" t="s">
        <v>47</v>
      </c>
      <c r="O102" s="65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8" t="s">
        <v>195</v>
      </c>
      <c r="AT102" s="188" t="s">
        <v>191</v>
      </c>
      <c r="AU102" s="188" t="s">
        <v>86</v>
      </c>
      <c r="AY102" s="18" t="s">
        <v>189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8" t="s">
        <v>84</v>
      </c>
      <c r="BK102" s="189">
        <f>ROUND(I102*H102,2)</f>
        <v>0</v>
      </c>
      <c r="BL102" s="18" t="s">
        <v>195</v>
      </c>
      <c r="BM102" s="188" t="s">
        <v>1920</v>
      </c>
    </row>
    <row r="103" spans="1:65" s="2" customFormat="1" ht="19.2">
      <c r="A103" s="35"/>
      <c r="B103" s="36"/>
      <c r="C103" s="37"/>
      <c r="D103" s="190" t="s">
        <v>197</v>
      </c>
      <c r="E103" s="37"/>
      <c r="F103" s="191" t="s">
        <v>875</v>
      </c>
      <c r="G103" s="37"/>
      <c r="H103" s="37"/>
      <c r="I103" s="192"/>
      <c r="J103" s="37"/>
      <c r="K103" s="37"/>
      <c r="L103" s="40"/>
      <c r="M103" s="193"/>
      <c r="N103" s="19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197</v>
      </c>
      <c r="AU103" s="18" t="s">
        <v>86</v>
      </c>
    </row>
    <row r="104" spans="1:65" s="2" customFormat="1" ht="10.199999999999999">
      <c r="A104" s="35"/>
      <c r="B104" s="36"/>
      <c r="C104" s="37"/>
      <c r="D104" s="195" t="s">
        <v>199</v>
      </c>
      <c r="E104" s="37"/>
      <c r="F104" s="196" t="s">
        <v>876</v>
      </c>
      <c r="G104" s="37"/>
      <c r="H104" s="37"/>
      <c r="I104" s="192"/>
      <c r="J104" s="37"/>
      <c r="K104" s="37"/>
      <c r="L104" s="40"/>
      <c r="M104" s="193"/>
      <c r="N104" s="19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199</v>
      </c>
      <c r="AU104" s="18" t="s">
        <v>86</v>
      </c>
    </row>
    <row r="105" spans="1:65" s="13" customFormat="1" ht="10.199999999999999">
      <c r="B105" s="197"/>
      <c r="C105" s="198"/>
      <c r="D105" s="190" t="s">
        <v>201</v>
      </c>
      <c r="E105" s="199" t="s">
        <v>19</v>
      </c>
      <c r="F105" s="200" t="s">
        <v>1921</v>
      </c>
      <c r="G105" s="198"/>
      <c r="H105" s="201">
        <v>0.5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201</v>
      </c>
      <c r="AU105" s="207" t="s">
        <v>86</v>
      </c>
      <c r="AV105" s="13" t="s">
        <v>86</v>
      </c>
      <c r="AW105" s="13" t="s">
        <v>37</v>
      </c>
      <c r="AX105" s="13" t="s">
        <v>84</v>
      </c>
      <c r="AY105" s="207" t="s">
        <v>189</v>
      </c>
    </row>
    <row r="106" spans="1:65" s="2" customFormat="1" ht="33" customHeight="1">
      <c r="A106" s="35"/>
      <c r="B106" s="36"/>
      <c r="C106" s="176" t="s">
        <v>195</v>
      </c>
      <c r="D106" s="176" t="s">
        <v>191</v>
      </c>
      <c r="E106" s="177" t="s">
        <v>1716</v>
      </c>
      <c r="F106" s="178" t="s">
        <v>1717</v>
      </c>
      <c r="G106" s="179" t="s">
        <v>238</v>
      </c>
      <c r="H106" s="180">
        <v>1.1120000000000001</v>
      </c>
      <c r="I106" s="181"/>
      <c r="J106" s="182">
        <f>ROUND(I106*H106,2)</f>
        <v>0</v>
      </c>
      <c r="K106" s="183"/>
      <c r="L106" s="40"/>
      <c r="M106" s="184" t="s">
        <v>19</v>
      </c>
      <c r="N106" s="185" t="s">
        <v>47</v>
      </c>
      <c r="O106" s="65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8" t="s">
        <v>195</v>
      </c>
      <c r="AT106" s="188" t="s">
        <v>191</v>
      </c>
      <c r="AU106" s="188" t="s">
        <v>86</v>
      </c>
      <c r="AY106" s="18" t="s">
        <v>189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8" t="s">
        <v>84</v>
      </c>
      <c r="BK106" s="189">
        <f>ROUND(I106*H106,2)</f>
        <v>0</v>
      </c>
      <c r="BL106" s="18" t="s">
        <v>195</v>
      </c>
      <c r="BM106" s="188" t="s">
        <v>1922</v>
      </c>
    </row>
    <row r="107" spans="1:65" s="2" customFormat="1" ht="28.8">
      <c r="A107" s="35"/>
      <c r="B107" s="36"/>
      <c r="C107" s="37"/>
      <c r="D107" s="190" t="s">
        <v>197</v>
      </c>
      <c r="E107" s="37"/>
      <c r="F107" s="191" t="s">
        <v>1719</v>
      </c>
      <c r="G107" s="37"/>
      <c r="H107" s="37"/>
      <c r="I107" s="192"/>
      <c r="J107" s="37"/>
      <c r="K107" s="37"/>
      <c r="L107" s="40"/>
      <c r="M107" s="193"/>
      <c r="N107" s="194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197</v>
      </c>
      <c r="AU107" s="18" t="s">
        <v>86</v>
      </c>
    </row>
    <row r="108" spans="1:65" s="2" customFormat="1" ht="10.199999999999999">
      <c r="A108" s="35"/>
      <c r="B108" s="36"/>
      <c r="C108" s="37"/>
      <c r="D108" s="195" t="s">
        <v>199</v>
      </c>
      <c r="E108" s="37"/>
      <c r="F108" s="196" t="s">
        <v>1720</v>
      </c>
      <c r="G108" s="37"/>
      <c r="H108" s="37"/>
      <c r="I108" s="192"/>
      <c r="J108" s="37"/>
      <c r="K108" s="37"/>
      <c r="L108" s="40"/>
      <c r="M108" s="193"/>
      <c r="N108" s="194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199</v>
      </c>
      <c r="AU108" s="18" t="s">
        <v>86</v>
      </c>
    </row>
    <row r="109" spans="1:65" s="13" customFormat="1" ht="10.199999999999999">
      <c r="B109" s="197"/>
      <c r="C109" s="198"/>
      <c r="D109" s="190" t="s">
        <v>201</v>
      </c>
      <c r="E109" s="199" t="s">
        <v>142</v>
      </c>
      <c r="F109" s="200" t="s">
        <v>1923</v>
      </c>
      <c r="G109" s="198"/>
      <c r="H109" s="201">
        <v>1.1120000000000001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201</v>
      </c>
      <c r="AU109" s="207" t="s">
        <v>86</v>
      </c>
      <c r="AV109" s="13" t="s">
        <v>86</v>
      </c>
      <c r="AW109" s="13" t="s">
        <v>37</v>
      </c>
      <c r="AX109" s="13" t="s">
        <v>84</v>
      </c>
      <c r="AY109" s="207" t="s">
        <v>189</v>
      </c>
    </row>
    <row r="110" spans="1:65" s="2" customFormat="1" ht="21.75" customHeight="1">
      <c r="A110" s="35"/>
      <c r="B110" s="36"/>
      <c r="C110" s="176" t="s">
        <v>220</v>
      </c>
      <c r="D110" s="176" t="s">
        <v>191</v>
      </c>
      <c r="E110" s="177" t="s">
        <v>1924</v>
      </c>
      <c r="F110" s="178" t="s">
        <v>1925</v>
      </c>
      <c r="G110" s="179" t="s">
        <v>238</v>
      </c>
      <c r="H110" s="180">
        <v>3.4</v>
      </c>
      <c r="I110" s="181"/>
      <c r="J110" s="182">
        <f>ROUND(I110*H110,2)</f>
        <v>0</v>
      </c>
      <c r="K110" s="183"/>
      <c r="L110" s="40"/>
      <c r="M110" s="184" t="s">
        <v>19</v>
      </c>
      <c r="N110" s="185" t="s">
        <v>47</v>
      </c>
      <c r="O110" s="65"/>
      <c r="P110" s="186">
        <f>O110*H110</f>
        <v>0</v>
      </c>
      <c r="Q110" s="186">
        <v>1.3600000000000001E-3</v>
      </c>
      <c r="R110" s="186">
        <f>Q110*H110</f>
        <v>4.6240000000000005E-3</v>
      </c>
      <c r="S110" s="186">
        <v>0</v>
      </c>
      <c r="T110" s="187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8" t="s">
        <v>195</v>
      </c>
      <c r="AT110" s="188" t="s">
        <v>191</v>
      </c>
      <c r="AU110" s="188" t="s">
        <v>86</v>
      </c>
      <c r="AY110" s="18" t="s">
        <v>189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8" t="s">
        <v>84</v>
      </c>
      <c r="BK110" s="189">
        <f>ROUND(I110*H110,2)</f>
        <v>0</v>
      </c>
      <c r="BL110" s="18" t="s">
        <v>195</v>
      </c>
      <c r="BM110" s="188" t="s">
        <v>1926</v>
      </c>
    </row>
    <row r="111" spans="1:65" s="2" customFormat="1" ht="19.2">
      <c r="A111" s="35"/>
      <c r="B111" s="36"/>
      <c r="C111" s="37"/>
      <c r="D111" s="190" t="s">
        <v>197</v>
      </c>
      <c r="E111" s="37"/>
      <c r="F111" s="191" t="s">
        <v>1927</v>
      </c>
      <c r="G111" s="37"/>
      <c r="H111" s="37"/>
      <c r="I111" s="192"/>
      <c r="J111" s="37"/>
      <c r="K111" s="37"/>
      <c r="L111" s="40"/>
      <c r="M111" s="193"/>
      <c r="N111" s="194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197</v>
      </c>
      <c r="AU111" s="18" t="s">
        <v>86</v>
      </c>
    </row>
    <row r="112" spans="1:65" s="2" customFormat="1" ht="10.199999999999999">
      <c r="A112" s="35"/>
      <c r="B112" s="36"/>
      <c r="C112" s="37"/>
      <c r="D112" s="195" t="s">
        <v>199</v>
      </c>
      <c r="E112" s="37"/>
      <c r="F112" s="196" t="s">
        <v>1928</v>
      </c>
      <c r="G112" s="37"/>
      <c r="H112" s="37"/>
      <c r="I112" s="192"/>
      <c r="J112" s="37"/>
      <c r="K112" s="37"/>
      <c r="L112" s="40"/>
      <c r="M112" s="193"/>
      <c r="N112" s="194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199</v>
      </c>
      <c r="AU112" s="18" t="s">
        <v>86</v>
      </c>
    </row>
    <row r="113" spans="1:65" s="13" customFormat="1" ht="10.199999999999999">
      <c r="B113" s="197"/>
      <c r="C113" s="198"/>
      <c r="D113" s="190" t="s">
        <v>201</v>
      </c>
      <c r="E113" s="199" t="s">
        <v>19</v>
      </c>
      <c r="F113" s="200" t="s">
        <v>1929</v>
      </c>
      <c r="G113" s="198"/>
      <c r="H113" s="201">
        <v>3.4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201</v>
      </c>
      <c r="AU113" s="207" t="s">
        <v>86</v>
      </c>
      <c r="AV113" s="13" t="s">
        <v>86</v>
      </c>
      <c r="AW113" s="13" t="s">
        <v>37</v>
      </c>
      <c r="AX113" s="13" t="s">
        <v>76</v>
      </c>
      <c r="AY113" s="207" t="s">
        <v>189</v>
      </c>
    </row>
    <row r="114" spans="1:65" s="14" customFormat="1" ht="10.199999999999999">
      <c r="B114" s="219"/>
      <c r="C114" s="220"/>
      <c r="D114" s="190" t="s">
        <v>201</v>
      </c>
      <c r="E114" s="221" t="s">
        <v>1909</v>
      </c>
      <c r="F114" s="222" t="s">
        <v>349</v>
      </c>
      <c r="G114" s="220"/>
      <c r="H114" s="223">
        <v>3.4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201</v>
      </c>
      <c r="AU114" s="229" t="s">
        <v>86</v>
      </c>
      <c r="AV114" s="14" t="s">
        <v>195</v>
      </c>
      <c r="AW114" s="14" t="s">
        <v>37</v>
      </c>
      <c r="AX114" s="14" t="s">
        <v>84</v>
      </c>
      <c r="AY114" s="229" t="s">
        <v>189</v>
      </c>
    </row>
    <row r="115" spans="1:65" s="2" customFormat="1" ht="24.15" customHeight="1">
      <c r="A115" s="35"/>
      <c r="B115" s="36"/>
      <c r="C115" s="176" t="s">
        <v>227</v>
      </c>
      <c r="D115" s="176" t="s">
        <v>191</v>
      </c>
      <c r="E115" s="177" t="s">
        <v>1930</v>
      </c>
      <c r="F115" s="178" t="s">
        <v>1931</v>
      </c>
      <c r="G115" s="179" t="s">
        <v>238</v>
      </c>
      <c r="H115" s="180">
        <v>3.4</v>
      </c>
      <c r="I115" s="181"/>
      <c r="J115" s="182">
        <f>ROUND(I115*H115,2)</f>
        <v>0</v>
      </c>
      <c r="K115" s="183"/>
      <c r="L115" s="40"/>
      <c r="M115" s="184" t="s">
        <v>19</v>
      </c>
      <c r="N115" s="185" t="s">
        <v>47</v>
      </c>
      <c r="O115" s="65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8" t="s">
        <v>195</v>
      </c>
      <c r="AT115" s="188" t="s">
        <v>191</v>
      </c>
      <c r="AU115" s="188" t="s">
        <v>86</v>
      </c>
      <c r="AY115" s="18" t="s">
        <v>189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8" t="s">
        <v>84</v>
      </c>
      <c r="BK115" s="189">
        <f>ROUND(I115*H115,2)</f>
        <v>0</v>
      </c>
      <c r="BL115" s="18" t="s">
        <v>195</v>
      </c>
      <c r="BM115" s="188" t="s">
        <v>1932</v>
      </c>
    </row>
    <row r="116" spans="1:65" s="2" customFormat="1" ht="28.8">
      <c r="A116" s="35"/>
      <c r="B116" s="36"/>
      <c r="C116" s="37"/>
      <c r="D116" s="190" t="s">
        <v>197</v>
      </c>
      <c r="E116" s="37"/>
      <c r="F116" s="191" t="s">
        <v>1933</v>
      </c>
      <c r="G116" s="37"/>
      <c r="H116" s="37"/>
      <c r="I116" s="192"/>
      <c r="J116" s="37"/>
      <c r="K116" s="37"/>
      <c r="L116" s="40"/>
      <c r="M116" s="193"/>
      <c r="N116" s="194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197</v>
      </c>
      <c r="AU116" s="18" t="s">
        <v>86</v>
      </c>
    </row>
    <row r="117" spans="1:65" s="2" customFormat="1" ht="10.199999999999999">
      <c r="A117" s="35"/>
      <c r="B117" s="36"/>
      <c r="C117" s="37"/>
      <c r="D117" s="195" t="s">
        <v>199</v>
      </c>
      <c r="E117" s="37"/>
      <c r="F117" s="196" t="s">
        <v>1934</v>
      </c>
      <c r="G117" s="37"/>
      <c r="H117" s="37"/>
      <c r="I117" s="192"/>
      <c r="J117" s="37"/>
      <c r="K117" s="37"/>
      <c r="L117" s="40"/>
      <c r="M117" s="193"/>
      <c r="N117" s="194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199</v>
      </c>
      <c r="AU117" s="18" t="s">
        <v>86</v>
      </c>
    </row>
    <row r="118" spans="1:65" s="13" customFormat="1" ht="10.199999999999999">
      <c r="B118" s="197"/>
      <c r="C118" s="198"/>
      <c r="D118" s="190" t="s">
        <v>201</v>
      </c>
      <c r="E118" s="199" t="s">
        <v>19</v>
      </c>
      <c r="F118" s="200" t="s">
        <v>1909</v>
      </c>
      <c r="G118" s="198"/>
      <c r="H118" s="201">
        <v>3.4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201</v>
      </c>
      <c r="AU118" s="207" t="s">
        <v>86</v>
      </c>
      <c r="AV118" s="13" t="s">
        <v>86</v>
      </c>
      <c r="AW118" s="13" t="s">
        <v>37</v>
      </c>
      <c r="AX118" s="13" t="s">
        <v>84</v>
      </c>
      <c r="AY118" s="207" t="s">
        <v>189</v>
      </c>
    </row>
    <row r="119" spans="1:65" s="2" customFormat="1" ht="37.799999999999997" customHeight="1">
      <c r="A119" s="35"/>
      <c r="B119" s="36"/>
      <c r="C119" s="176" t="s">
        <v>235</v>
      </c>
      <c r="D119" s="176" t="s">
        <v>191</v>
      </c>
      <c r="E119" s="177" t="s">
        <v>301</v>
      </c>
      <c r="F119" s="178" t="s">
        <v>302</v>
      </c>
      <c r="G119" s="179" t="s">
        <v>238</v>
      </c>
      <c r="H119" s="180">
        <v>0.71199999999999997</v>
      </c>
      <c r="I119" s="181"/>
      <c r="J119" s="182">
        <f>ROUND(I119*H119,2)</f>
        <v>0</v>
      </c>
      <c r="K119" s="183"/>
      <c r="L119" s="40"/>
      <c r="M119" s="184" t="s">
        <v>19</v>
      </c>
      <c r="N119" s="185" t="s">
        <v>47</v>
      </c>
      <c r="O119" s="65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8" t="s">
        <v>195</v>
      </c>
      <c r="AT119" s="188" t="s">
        <v>191</v>
      </c>
      <c r="AU119" s="188" t="s">
        <v>86</v>
      </c>
      <c r="AY119" s="18" t="s">
        <v>189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8" t="s">
        <v>84</v>
      </c>
      <c r="BK119" s="189">
        <f>ROUND(I119*H119,2)</f>
        <v>0</v>
      </c>
      <c r="BL119" s="18" t="s">
        <v>195</v>
      </c>
      <c r="BM119" s="188" t="s">
        <v>1935</v>
      </c>
    </row>
    <row r="120" spans="1:65" s="2" customFormat="1" ht="38.4">
      <c r="A120" s="35"/>
      <c r="B120" s="36"/>
      <c r="C120" s="37"/>
      <c r="D120" s="190" t="s">
        <v>197</v>
      </c>
      <c r="E120" s="37"/>
      <c r="F120" s="191" t="s">
        <v>304</v>
      </c>
      <c r="G120" s="37"/>
      <c r="H120" s="37"/>
      <c r="I120" s="192"/>
      <c r="J120" s="37"/>
      <c r="K120" s="37"/>
      <c r="L120" s="40"/>
      <c r="M120" s="193"/>
      <c r="N120" s="194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197</v>
      </c>
      <c r="AU120" s="18" t="s">
        <v>86</v>
      </c>
    </row>
    <row r="121" spans="1:65" s="2" customFormat="1" ht="10.199999999999999">
      <c r="A121" s="35"/>
      <c r="B121" s="36"/>
      <c r="C121" s="37"/>
      <c r="D121" s="195" t="s">
        <v>199</v>
      </c>
      <c r="E121" s="37"/>
      <c r="F121" s="196" t="s">
        <v>1936</v>
      </c>
      <c r="G121" s="37"/>
      <c r="H121" s="37"/>
      <c r="I121" s="192"/>
      <c r="J121" s="37"/>
      <c r="K121" s="37"/>
      <c r="L121" s="40"/>
      <c r="M121" s="193"/>
      <c r="N121" s="194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199</v>
      </c>
      <c r="AU121" s="18" t="s">
        <v>86</v>
      </c>
    </row>
    <row r="122" spans="1:65" s="13" customFormat="1" ht="10.199999999999999">
      <c r="B122" s="197"/>
      <c r="C122" s="198"/>
      <c r="D122" s="190" t="s">
        <v>201</v>
      </c>
      <c r="E122" s="199" t="s">
        <v>19</v>
      </c>
      <c r="F122" s="200" t="s">
        <v>1730</v>
      </c>
      <c r="G122" s="198"/>
      <c r="H122" s="201">
        <v>0.71199999999999997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201</v>
      </c>
      <c r="AU122" s="207" t="s">
        <v>86</v>
      </c>
      <c r="AV122" s="13" t="s">
        <v>86</v>
      </c>
      <c r="AW122" s="13" t="s">
        <v>37</v>
      </c>
      <c r="AX122" s="13" t="s">
        <v>84</v>
      </c>
      <c r="AY122" s="207" t="s">
        <v>189</v>
      </c>
    </row>
    <row r="123" spans="1:65" s="2" customFormat="1" ht="37.799999999999997" customHeight="1">
      <c r="A123" s="35"/>
      <c r="B123" s="36"/>
      <c r="C123" s="176" t="s">
        <v>226</v>
      </c>
      <c r="D123" s="176" t="s">
        <v>191</v>
      </c>
      <c r="E123" s="177" t="s">
        <v>314</v>
      </c>
      <c r="F123" s="178" t="s">
        <v>315</v>
      </c>
      <c r="G123" s="179" t="s">
        <v>238</v>
      </c>
      <c r="H123" s="180">
        <v>0.75600000000000001</v>
      </c>
      <c r="I123" s="181"/>
      <c r="J123" s="182">
        <f>ROUND(I123*H123,2)</f>
        <v>0</v>
      </c>
      <c r="K123" s="183"/>
      <c r="L123" s="40"/>
      <c r="M123" s="184" t="s">
        <v>19</v>
      </c>
      <c r="N123" s="185" t="s">
        <v>47</v>
      </c>
      <c r="O123" s="65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8" t="s">
        <v>195</v>
      </c>
      <c r="AT123" s="188" t="s">
        <v>191</v>
      </c>
      <c r="AU123" s="188" t="s">
        <v>86</v>
      </c>
      <c r="AY123" s="18" t="s">
        <v>189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8" t="s">
        <v>84</v>
      </c>
      <c r="BK123" s="189">
        <f>ROUND(I123*H123,2)</f>
        <v>0</v>
      </c>
      <c r="BL123" s="18" t="s">
        <v>195</v>
      </c>
      <c r="BM123" s="188" t="s">
        <v>1937</v>
      </c>
    </row>
    <row r="124" spans="1:65" s="2" customFormat="1" ht="38.4">
      <c r="A124" s="35"/>
      <c r="B124" s="36"/>
      <c r="C124" s="37"/>
      <c r="D124" s="190" t="s">
        <v>197</v>
      </c>
      <c r="E124" s="37"/>
      <c r="F124" s="191" t="s">
        <v>317</v>
      </c>
      <c r="G124" s="37"/>
      <c r="H124" s="37"/>
      <c r="I124" s="192"/>
      <c r="J124" s="37"/>
      <c r="K124" s="37"/>
      <c r="L124" s="40"/>
      <c r="M124" s="193"/>
      <c r="N124" s="194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197</v>
      </c>
      <c r="AU124" s="18" t="s">
        <v>86</v>
      </c>
    </row>
    <row r="125" spans="1:65" s="2" customFormat="1" ht="10.199999999999999">
      <c r="A125" s="35"/>
      <c r="B125" s="36"/>
      <c r="C125" s="37"/>
      <c r="D125" s="195" t="s">
        <v>199</v>
      </c>
      <c r="E125" s="37"/>
      <c r="F125" s="196" t="s">
        <v>318</v>
      </c>
      <c r="G125" s="37"/>
      <c r="H125" s="37"/>
      <c r="I125" s="192"/>
      <c r="J125" s="37"/>
      <c r="K125" s="37"/>
      <c r="L125" s="40"/>
      <c r="M125" s="193"/>
      <c r="N125" s="194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199</v>
      </c>
      <c r="AU125" s="18" t="s">
        <v>86</v>
      </c>
    </row>
    <row r="126" spans="1:65" s="13" customFormat="1" ht="10.199999999999999">
      <c r="B126" s="197"/>
      <c r="C126" s="198"/>
      <c r="D126" s="190" t="s">
        <v>201</v>
      </c>
      <c r="E126" s="199" t="s">
        <v>133</v>
      </c>
      <c r="F126" s="200" t="s">
        <v>1732</v>
      </c>
      <c r="G126" s="198"/>
      <c r="H126" s="201">
        <v>0.75600000000000001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201</v>
      </c>
      <c r="AU126" s="207" t="s">
        <v>86</v>
      </c>
      <c r="AV126" s="13" t="s">
        <v>86</v>
      </c>
      <c r="AW126" s="13" t="s">
        <v>37</v>
      </c>
      <c r="AX126" s="13" t="s">
        <v>84</v>
      </c>
      <c r="AY126" s="207" t="s">
        <v>189</v>
      </c>
    </row>
    <row r="127" spans="1:65" s="2" customFormat="1" ht="37.799999999999997" customHeight="1">
      <c r="A127" s="35"/>
      <c r="B127" s="36"/>
      <c r="C127" s="176" t="s">
        <v>249</v>
      </c>
      <c r="D127" s="176" t="s">
        <v>191</v>
      </c>
      <c r="E127" s="177" t="s">
        <v>321</v>
      </c>
      <c r="F127" s="178" t="s">
        <v>322</v>
      </c>
      <c r="G127" s="179" t="s">
        <v>238</v>
      </c>
      <c r="H127" s="180">
        <v>7.56</v>
      </c>
      <c r="I127" s="181"/>
      <c r="J127" s="182">
        <f>ROUND(I127*H127,2)</f>
        <v>0</v>
      </c>
      <c r="K127" s="183"/>
      <c r="L127" s="40"/>
      <c r="M127" s="184" t="s">
        <v>19</v>
      </c>
      <c r="N127" s="185" t="s">
        <v>47</v>
      </c>
      <c r="O127" s="65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8" t="s">
        <v>195</v>
      </c>
      <c r="AT127" s="188" t="s">
        <v>191</v>
      </c>
      <c r="AU127" s="188" t="s">
        <v>86</v>
      </c>
      <c r="AY127" s="18" t="s">
        <v>189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8" t="s">
        <v>84</v>
      </c>
      <c r="BK127" s="189">
        <f>ROUND(I127*H127,2)</f>
        <v>0</v>
      </c>
      <c r="BL127" s="18" t="s">
        <v>195</v>
      </c>
      <c r="BM127" s="188" t="s">
        <v>1938</v>
      </c>
    </row>
    <row r="128" spans="1:65" s="2" customFormat="1" ht="48">
      <c r="A128" s="35"/>
      <c r="B128" s="36"/>
      <c r="C128" s="37"/>
      <c r="D128" s="190" t="s">
        <v>197</v>
      </c>
      <c r="E128" s="37"/>
      <c r="F128" s="191" t="s">
        <v>324</v>
      </c>
      <c r="G128" s="37"/>
      <c r="H128" s="37"/>
      <c r="I128" s="192"/>
      <c r="J128" s="37"/>
      <c r="K128" s="37"/>
      <c r="L128" s="40"/>
      <c r="M128" s="193"/>
      <c r="N128" s="194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197</v>
      </c>
      <c r="AU128" s="18" t="s">
        <v>86</v>
      </c>
    </row>
    <row r="129" spans="1:65" s="2" customFormat="1" ht="10.199999999999999">
      <c r="A129" s="35"/>
      <c r="B129" s="36"/>
      <c r="C129" s="37"/>
      <c r="D129" s="195" t="s">
        <v>199</v>
      </c>
      <c r="E129" s="37"/>
      <c r="F129" s="196" t="s">
        <v>325</v>
      </c>
      <c r="G129" s="37"/>
      <c r="H129" s="37"/>
      <c r="I129" s="192"/>
      <c r="J129" s="37"/>
      <c r="K129" s="37"/>
      <c r="L129" s="40"/>
      <c r="M129" s="193"/>
      <c r="N129" s="194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199</v>
      </c>
      <c r="AU129" s="18" t="s">
        <v>86</v>
      </c>
    </row>
    <row r="130" spans="1:65" s="13" customFormat="1" ht="10.199999999999999">
      <c r="B130" s="197"/>
      <c r="C130" s="198"/>
      <c r="D130" s="190" t="s">
        <v>201</v>
      </c>
      <c r="E130" s="199" t="s">
        <v>19</v>
      </c>
      <c r="F130" s="200" t="s">
        <v>133</v>
      </c>
      <c r="G130" s="198"/>
      <c r="H130" s="201">
        <v>0.75600000000000001</v>
      </c>
      <c r="I130" s="202"/>
      <c r="J130" s="198"/>
      <c r="K130" s="198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201</v>
      </c>
      <c r="AU130" s="207" t="s">
        <v>86</v>
      </c>
      <c r="AV130" s="13" t="s">
        <v>86</v>
      </c>
      <c r="AW130" s="13" t="s">
        <v>37</v>
      </c>
      <c r="AX130" s="13" t="s">
        <v>84</v>
      </c>
      <c r="AY130" s="207" t="s">
        <v>189</v>
      </c>
    </row>
    <row r="131" spans="1:65" s="13" customFormat="1" ht="10.199999999999999">
      <c r="B131" s="197"/>
      <c r="C131" s="198"/>
      <c r="D131" s="190" t="s">
        <v>201</v>
      </c>
      <c r="E131" s="198"/>
      <c r="F131" s="200" t="s">
        <v>1939</v>
      </c>
      <c r="G131" s="198"/>
      <c r="H131" s="201">
        <v>7.56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201</v>
      </c>
      <c r="AU131" s="207" t="s">
        <v>86</v>
      </c>
      <c r="AV131" s="13" t="s">
        <v>86</v>
      </c>
      <c r="AW131" s="13" t="s">
        <v>4</v>
      </c>
      <c r="AX131" s="13" t="s">
        <v>84</v>
      </c>
      <c r="AY131" s="207" t="s">
        <v>189</v>
      </c>
    </row>
    <row r="132" spans="1:65" s="2" customFormat="1" ht="24.15" customHeight="1">
      <c r="A132" s="35"/>
      <c r="B132" s="36"/>
      <c r="C132" s="176" t="s">
        <v>256</v>
      </c>
      <c r="D132" s="176" t="s">
        <v>191</v>
      </c>
      <c r="E132" s="177" t="s">
        <v>327</v>
      </c>
      <c r="F132" s="178" t="s">
        <v>328</v>
      </c>
      <c r="G132" s="179" t="s">
        <v>238</v>
      </c>
      <c r="H132" s="180">
        <v>0.35599999999999998</v>
      </c>
      <c r="I132" s="181"/>
      <c r="J132" s="182">
        <f>ROUND(I132*H132,2)</f>
        <v>0</v>
      </c>
      <c r="K132" s="183"/>
      <c r="L132" s="40"/>
      <c r="M132" s="184" t="s">
        <v>19</v>
      </c>
      <c r="N132" s="185" t="s">
        <v>47</v>
      </c>
      <c r="O132" s="65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8" t="s">
        <v>195</v>
      </c>
      <c r="AT132" s="188" t="s">
        <v>191</v>
      </c>
      <c r="AU132" s="188" t="s">
        <v>86</v>
      </c>
      <c r="AY132" s="18" t="s">
        <v>189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8" t="s">
        <v>84</v>
      </c>
      <c r="BK132" s="189">
        <f>ROUND(I132*H132,2)</f>
        <v>0</v>
      </c>
      <c r="BL132" s="18" t="s">
        <v>195</v>
      </c>
      <c r="BM132" s="188" t="s">
        <v>1940</v>
      </c>
    </row>
    <row r="133" spans="1:65" s="2" customFormat="1" ht="28.8">
      <c r="A133" s="35"/>
      <c r="B133" s="36"/>
      <c r="C133" s="37"/>
      <c r="D133" s="190" t="s">
        <v>197</v>
      </c>
      <c r="E133" s="37"/>
      <c r="F133" s="191" t="s">
        <v>330</v>
      </c>
      <c r="G133" s="37"/>
      <c r="H133" s="37"/>
      <c r="I133" s="192"/>
      <c r="J133" s="37"/>
      <c r="K133" s="37"/>
      <c r="L133" s="40"/>
      <c r="M133" s="193"/>
      <c r="N133" s="194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197</v>
      </c>
      <c r="AU133" s="18" t="s">
        <v>86</v>
      </c>
    </row>
    <row r="134" spans="1:65" s="2" customFormat="1" ht="10.199999999999999">
      <c r="A134" s="35"/>
      <c r="B134" s="36"/>
      <c r="C134" s="37"/>
      <c r="D134" s="195" t="s">
        <v>199</v>
      </c>
      <c r="E134" s="37"/>
      <c r="F134" s="196" t="s">
        <v>331</v>
      </c>
      <c r="G134" s="37"/>
      <c r="H134" s="37"/>
      <c r="I134" s="192"/>
      <c r="J134" s="37"/>
      <c r="K134" s="37"/>
      <c r="L134" s="40"/>
      <c r="M134" s="193"/>
      <c r="N134" s="194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199</v>
      </c>
      <c r="AU134" s="18" t="s">
        <v>86</v>
      </c>
    </row>
    <row r="135" spans="1:65" s="13" customFormat="1" ht="10.199999999999999">
      <c r="B135" s="197"/>
      <c r="C135" s="198"/>
      <c r="D135" s="190" t="s">
        <v>201</v>
      </c>
      <c r="E135" s="199" t="s">
        <v>19</v>
      </c>
      <c r="F135" s="200" t="s">
        <v>1740</v>
      </c>
      <c r="G135" s="198"/>
      <c r="H135" s="201">
        <v>0.35599999999999998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201</v>
      </c>
      <c r="AU135" s="207" t="s">
        <v>86</v>
      </c>
      <c r="AV135" s="13" t="s">
        <v>86</v>
      </c>
      <c r="AW135" s="13" t="s">
        <v>37</v>
      </c>
      <c r="AX135" s="13" t="s">
        <v>84</v>
      </c>
      <c r="AY135" s="207" t="s">
        <v>189</v>
      </c>
    </row>
    <row r="136" spans="1:65" s="2" customFormat="1" ht="33" customHeight="1">
      <c r="A136" s="35"/>
      <c r="B136" s="36"/>
      <c r="C136" s="176" t="s">
        <v>263</v>
      </c>
      <c r="D136" s="176" t="s">
        <v>191</v>
      </c>
      <c r="E136" s="177" t="s">
        <v>334</v>
      </c>
      <c r="F136" s="178" t="s">
        <v>335</v>
      </c>
      <c r="G136" s="179" t="s">
        <v>336</v>
      </c>
      <c r="H136" s="180">
        <v>1.4359999999999999</v>
      </c>
      <c r="I136" s="181"/>
      <c r="J136" s="182">
        <f>ROUND(I136*H136,2)</f>
        <v>0</v>
      </c>
      <c r="K136" s="183"/>
      <c r="L136" s="40"/>
      <c r="M136" s="184" t="s">
        <v>19</v>
      </c>
      <c r="N136" s="185" t="s">
        <v>47</v>
      </c>
      <c r="O136" s="65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8" t="s">
        <v>195</v>
      </c>
      <c r="AT136" s="188" t="s">
        <v>191</v>
      </c>
      <c r="AU136" s="188" t="s">
        <v>86</v>
      </c>
      <c r="AY136" s="18" t="s">
        <v>189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8" t="s">
        <v>84</v>
      </c>
      <c r="BK136" s="189">
        <f>ROUND(I136*H136,2)</f>
        <v>0</v>
      </c>
      <c r="BL136" s="18" t="s">
        <v>195</v>
      </c>
      <c r="BM136" s="188" t="s">
        <v>1941</v>
      </c>
    </row>
    <row r="137" spans="1:65" s="2" customFormat="1" ht="28.8">
      <c r="A137" s="35"/>
      <c r="B137" s="36"/>
      <c r="C137" s="37"/>
      <c r="D137" s="190" t="s">
        <v>197</v>
      </c>
      <c r="E137" s="37"/>
      <c r="F137" s="191" t="s">
        <v>338</v>
      </c>
      <c r="G137" s="37"/>
      <c r="H137" s="37"/>
      <c r="I137" s="192"/>
      <c r="J137" s="37"/>
      <c r="K137" s="37"/>
      <c r="L137" s="40"/>
      <c r="M137" s="193"/>
      <c r="N137" s="194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197</v>
      </c>
      <c r="AU137" s="18" t="s">
        <v>86</v>
      </c>
    </row>
    <row r="138" spans="1:65" s="2" customFormat="1" ht="10.199999999999999">
      <c r="A138" s="35"/>
      <c r="B138" s="36"/>
      <c r="C138" s="37"/>
      <c r="D138" s="195" t="s">
        <v>199</v>
      </c>
      <c r="E138" s="37"/>
      <c r="F138" s="196" t="s">
        <v>339</v>
      </c>
      <c r="G138" s="37"/>
      <c r="H138" s="37"/>
      <c r="I138" s="192"/>
      <c r="J138" s="37"/>
      <c r="K138" s="37"/>
      <c r="L138" s="40"/>
      <c r="M138" s="193"/>
      <c r="N138" s="194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199</v>
      </c>
      <c r="AU138" s="18" t="s">
        <v>86</v>
      </c>
    </row>
    <row r="139" spans="1:65" s="13" customFormat="1" ht="10.199999999999999">
      <c r="B139" s="197"/>
      <c r="C139" s="198"/>
      <c r="D139" s="190" t="s">
        <v>201</v>
      </c>
      <c r="E139" s="199" t="s">
        <v>19</v>
      </c>
      <c r="F139" s="200" t="s">
        <v>133</v>
      </c>
      <c r="G139" s="198"/>
      <c r="H139" s="201">
        <v>0.75600000000000001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201</v>
      </c>
      <c r="AU139" s="207" t="s">
        <v>86</v>
      </c>
      <c r="AV139" s="13" t="s">
        <v>86</v>
      </c>
      <c r="AW139" s="13" t="s">
        <v>37</v>
      </c>
      <c r="AX139" s="13" t="s">
        <v>84</v>
      </c>
      <c r="AY139" s="207" t="s">
        <v>189</v>
      </c>
    </row>
    <row r="140" spans="1:65" s="13" customFormat="1" ht="10.199999999999999">
      <c r="B140" s="197"/>
      <c r="C140" s="198"/>
      <c r="D140" s="190" t="s">
        <v>201</v>
      </c>
      <c r="E140" s="198"/>
      <c r="F140" s="200" t="s">
        <v>1942</v>
      </c>
      <c r="G140" s="198"/>
      <c r="H140" s="201">
        <v>1.4359999999999999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201</v>
      </c>
      <c r="AU140" s="207" t="s">
        <v>86</v>
      </c>
      <c r="AV140" s="13" t="s">
        <v>86</v>
      </c>
      <c r="AW140" s="13" t="s">
        <v>4</v>
      </c>
      <c r="AX140" s="13" t="s">
        <v>84</v>
      </c>
      <c r="AY140" s="207" t="s">
        <v>189</v>
      </c>
    </row>
    <row r="141" spans="1:65" s="2" customFormat="1" ht="24.15" customHeight="1">
      <c r="A141" s="35"/>
      <c r="B141" s="36"/>
      <c r="C141" s="176" t="s">
        <v>8</v>
      </c>
      <c r="D141" s="176" t="s">
        <v>191</v>
      </c>
      <c r="E141" s="177" t="s">
        <v>342</v>
      </c>
      <c r="F141" s="178" t="s">
        <v>343</v>
      </c>
      <c r="G141" s="179" t="s">
        <v>238</v>
      </c>
      <c r="H141" s="180">
        <v>0.71299999999999997</v>
      </c>
      <c r="I141" s="181"/>
      <c r="J141" s="182">
        <f>ROUND(I141*H141,2)</f>
        <v>0</v>
      </c>
      <c r="K141" s="183"/>
      <c r="L141" s="40"/>
      <c r="M141" s="184" t="s">
        <v>19</v>
      </c>
      <c r="N141" s="185" t="s">
        <v>47</v>
      </c>
      <c r="O141" s="65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8" t="s">
        <v>195</v>
      </c>
      <c r="AT141" s="188" t="s">
        <v>191</v>
      </c>
      <c r="AU141" s="188" t="s">
        <v>86</v>
      </c>
      <c r="AY141" s="18" t="s">
        <v>189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8" t="s">
        <v>84</v>
      </c>
      <c r="BK141" s="189">
        <f>ROUND(I141*H141,2)</f>
        <v>0</v>
      </c>
      <c r="BL141" s="18" t="s">
        <v>195</v>
      </c>
      <c r="BM141" s="188" t="s">
        <v>1943</v>
      </c>
    </row>
    <row r="142" spans="1:65" s="2" customFormat="1" ht="28.8">
      <c r="A142" s="35"/>
      <c r="B142" s="36"/>
      <c r="C142" s="37"/>
      <c r="D142" s="190" t="s">
        <v>197</v>
      </c>
      <c r="E142" s="37"/>
      <c r="F142" s="191" t="s">
        <v>345</v>
      </c>
      <c r="G142" s="37"/>
      <c r="H142" s="37"/>
      <c r="I142" s="192"/>
      <c r="J142" s="37"/>
      <c r="K142" s="37"/>
      <c r="L142" s="40"/>
      <c r="M142" s="193"/>
      <c r="N142" s="194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197</v>
      </c>
      <c r="AU142" s="18" t="s">
        <v>86</v>
      </c>
    </row>
    <row r="143" spans="1:65" s="2" customFormat="1" ht="10.199999999999999">
      <c r="A143" s="35"/>
      <c r="B143" s="36"/>
      <c r="C143" s="37"/>
      <c r="D143" s="195" t="s">
        <v>199</v>
      </c>
      <c r="E143" s="37"/>
      <c r="F143" s="196" t="s">
        <v>346</v>
      </c>
      <c r="G143" s="37"/>
      <c r="H143" s="37"/>
      <c r="I143" s="192"/>
      <c r="J143" s="37"/>
      <c r="K143" s="37"/>
      <c r="L143" s="40"/>
      <c r="M143" s="193"/>
      <c r="N143" s="194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199</v>
      </c>
      <c r="AU143" s="18" t="s">
        <v>86</v>
      </c>
    </row>
    <row r="144" spans="1:65" s="13" customFormat="1" ht="10.199999999999999">
      <c r="B144" s="197"/>
      <c r="C144" s="198"/>
      <c r="D144" s="190" t="s">
        <v>201</v>
      </c>
      <c r="E144" s="199" t="s">
        <v>19</v>
      </c>
      <c r="F144" s="200" t="s">
        <v>142</v>
      </c>
      <c r="G144" s="198"/>
      <c r="H144" s="201">
        <v>1.1120000000000001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201</v>
      </c>
      <c r="AU144" s="207" t="s">
        <v>86</v>
      </c>
      <c r="AV144" s="13" t="s">
        <v>86</v>
      </c>
      <c r="AW144" s="13" t="s">
        <v>37</v>
      </c>
      <c r="AX144" s="13" t="s">
        <v>76</v>
      </c>
      <c r="AY144" s="207" t="s">
        <v>189</v>
      </c>
    </row>
    <row r="145" spans="1:65" s="13" customFormat="1" ht="10.199999999999999">
      <c r="B145" s="197"/>
      <c r="C145" s="198"/>
      <c r="D145" s="190" t="s">
        <v>201</v>
      </c>
      <c r="E145" s="199" t="s">
        <v>19</v>
      </c>
      <c r="F145" s="200" t="s">
        <v>1744</v>
      </c>
      <c r="G145" s="198"/>
      <c r="H145" s="201">
        <v>-0.39900000000000002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201</v>
      </c>
      <c r="AU145" s="207" t="s">
        <v>86</v>
      </c>
      <c r="AV145" s="13" t="s">
        <v>86</v>
      </c>
      <c r="AW145" s="13" t="s">
        <v>37</v>
      </c>
      <c r="AX145" s="13" t="s">
        <v>76</v>
      </c>
      <c r="AY145" s="207" t="s">
        <v>189</v>
      </c>
    </row>
    <row r="146" spans="1:65" s="14" customFormat="1" ht="10.199999999999999">
      <c r="B146" s="219"/>
      <c r="C146" s="220"/>
      <c r="D146" s="190" t="s">
        <v>201</v>
      </c>
      <c r="E146" s="221" t="s">
        <v>156</v>
      </c>
      <c r="F146" s="222" t="s">
        <v>349</v>
      </c>
      <c r="G146" s="220"/>
      <c r="H146" s="223">
        <v>0.71299999999999997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201</v>
      </c>
      <c r="AU146" s="229" t="s">
        <v>86</v>
      </c>
      <c r="AV146" s="14" t="s">
        <v>195</v>
      </c>
      <c r="AW146" s="14" t="s">
        <v>37</v>
      </c>
      <c r="AX146" s="14" t="s">
        <v>84</v>
      </c>
      <c r="AY146" s="229" t="s">
        <v>189</v>
      </c>
    </row>
    <row r="147" spans="1:65" s="2" customFormat="1" ht="16.5" customHeight="1">
      <c r="A147" s="35"/>
      <c r="B147" s="36"/>
      <c r="C147" s="208" t="s">
        <v>273</v>
      </c>
      <c r="D147" s="208" t="s">
        <v>269</v>
      </c>
      <c r="E147" s="209" t="s">
        <v>351</v>
      </c>
      <c r="F147" s="210" t="s">
        <v>352</v>
      </c>
      <c r="G147" s="211" t="s">
        <v>336</v>
      </c>
      <c r="H147" s="212">
        <v>0.71399999999999997</v>
      </c>
      <c r="I147" s="213"/>
      <c r="J147" s="214">
        <f>ROUND(I147*H147,2)</f>
        <v>0</v>
      </c>
      <c r="K147" s="215"/>
      <c r="L147" s="216"/>
      <c r="M147" s="217" t="s">
        <v>19</v>
      </c>
      <c r="N147" s="218" t="s">
        <v>47</v>
      </c>
      <c r="O147" s="65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8" t="s">
        <v>226</v>
      </c>
      <c r="AT147" s="188" t="s">
        <v>269</v>
      </c>
      <c r="AU147" s="188" t="s">
        <v>86</v>
      </c>
      <c r="AY147" s="18" t="s">
        <v>189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8" t="s">
        <v>84</v>
      </c>
      <c r="BK147" s="189">
        <f>ROUND(I147*H147,2)</f>
        <v>0</v>
      </c>
      <c r="BL147" s="18" t="s">
        <v>195</v>
      </c>
      <c r="BM147" s="188" t="s">
        <v>1944</v>
      </c>
    </row>
    <row r="148" spans="1:65" s="2" customFormat="1" ht="10.199999999999999">
      <c r="A148" s="35"/>
      <c r="B148" s="36"/>
      <c r="C148" s="37"/>
      <c r="D148" s="190" t="s">
        <v>197</v>
      </c>
      <c r="E148" s="37"/>
      <c r="F148" s="191" t="s">
        <v>352</v>
      </c>
      <c r="G148" s="37"/>
      <c r="H148" s="37"/>
      <c r="I148" s="192"/>
      <c r="J148" s="37"/>
      <c r="K148" s="37"/>
      <c r="L148" s="40"/>
      <c r="M148" s="193"/>
      <c r="N148" s="194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197</v>
      </c>
      <c r="AU148" s="18" t="s">
        <v>86</v>
      </c>
    </row>
    <row r="149" spans="1:65" s="13" customFormat="1" ht="10.199999999999999">
      <c r="B149" s="197"/>
      <c r="C149" s="198"/>
      <c r="D149" s="190" t="s">
        <v>201</v>
      </c>
      <c r="E149" s="199" t="s">
        <v>1337</v>
      </c>
      <c r="F149" s="200" t="s">
        <v>1746</v>
      </c>
      <c r="G149" s="198"/>
      <c r="H149" s="201">
        <v>0.35699999999999998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201</v>
      </c>
      <c r="AU149" s="207" t="s">
        <v>86</v>
      </c>
      <c r="AV149" s="13" t="s">
        <v>86</v>
      </c>
      <c r="AW149" s="13" t="s">
        <v>37</v>
      </c>
      <c r="AX149" s="13" t="s">
        <v>84</v>
      </c>
      <c r="AY149" s="207" t="s">
        <v>189</v>
      </c>
    </row>
    <row r="150" spans="1:65" s="13" customFormat="1" ht="10.199999999999999">
      <c r="B150" s="197"/>
      <c r="C150" s="198"/>
      <c r="D150" s="190" t="s">
        <v>201</v>
      </c>
      <c r="E150" s="198"/>
      <c r="F150" s="200" t="s">
        <v>1945</v>
      </c>
      <c r="G150" s="198"/>
      <c r="H150" s="201">
        <v>0.71399999999999997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201</v>
      </c>
      <c r="AU150" s="207" t="s">
        <v>86</v>
      </c>
      <c r="AV150" s="13" t="s">
        <v>86</v>
      </c>
      <c r="AW150" s="13" t="s">
        <v>4</v>
      </c>
      <c r="AX150" s="13" t="s">
        <v>84</v>
      </c>
      <c r="AY150" s="207" t="s">
        <v>189</v>
      </c>
    </row>
    <row r="151" spans="1:65" s="2" customFormat="1" ht="24.15" customHeight="1">
      <c r="A151" s="35"/>
      <c r="B151" s="36"/>
      <c r="C151" s="176" t="s">
        <v>280</v>
      </c>
      <c r="D151" s="176" t="s">
        <v>191</v>
      </c>
      <c r="E151" s="177" t="s">
        <v>362</v>
      </c>
      <c r="F151" s="178" t="s">
        <v>363</v>
      </c>
      <c r="G151" s="179" t="s">
        <v>238</v>
      </c>
      <c r="H151" s="180">
        <v>0.31900000000000001</v>
      </c>
      <c r="I151" s="181"/>
      <c r="J151" s="182">
        <f>ROUND(I151*H151,2)</f>
        <v>0</v>
      </c>
      <c r="K151" s="183"/>
      <c r="L151" s="40"/>
      <c r="M151" s="184" t="s">
        <v>19</v>
      </c>
      <c r="N151" s="185" t="s">
        <v>47</v>
      </c>
      <c r="O151" s="65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8" t="s">
        <v>195</v>
      </c>
      <c r="AT151" s="188" t="s">
        <v>191</v>
      </c>
      <c r="AU151" s="188" t="s">
        <v>86</v>
      </c>
      <c r="AY151" s="18" t="s">
        <v>189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8" t="s">
        <v>84</v>
      </c>
      <c r="BK151" s="189">
        <f>ROUND(I151*H151,2)</f>
        <v>0</v>
      </c>
      <c r="BL151" s="18" t="s">
        <v>195</v>
      </c>
      <c r="BM151" s="188" t="s">
        <v>1946</v>
      </c>
    </row>
    <row r="152" spans="1:65" s="2" customFormat="1" ht="48">
      <c r="A152" s="35"/>
      <c r="B152" s="36"/>
      <c r="C152" s="37"/>
      <c r="D152" s="190" t="s">
        <v>197</v>
      </c>
      <c r="E152" s="37"/>
      <c r="F152" s="191" t="s">
        <v>365</v>
      </c>
      <c r="G152" s="37"/>
      <c r="H152" s="37"/>
      <c r="I152" s="192"/>
      <c r="J152" s="37"/>
      <c r="K152" s="37"/>
      <c r="L152" s="40"/>
      <c r="M152" s="193"/>
      <c r="N152" s="194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197</v>
      </c>
      <c r="AU152" s="18" t="s">
        <v>86</v>
      </c>
    </row>
    <row r="153" spans="1:65" s="2" customFormat="1" ht="10.199999999999999">
      <c r="A153" s="35"/>
      <c r="B153" s="36"/>
      <c r="C153" s="37"/>
      <c r="D153" s="195" t="s">
        <v>199</v>
      </c>
      <c r="E153" s="37"/>
      <c r="F153" s="196" t="s">
        <v>366</v>
      </c>
      <c r="G153" s="37"/>
      <c r="H153" s="37"/>
      <c r="I153" s="192"/>
      <c r="J153" s="37"/>
      <c r="K153" s="37"/>
      <c r="L153" s="40"/>
      <c r="M153" s="193"/>
      <c r="N153" s="194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199</v>
      </c>
      <c r="AU153" s="18" t="s">
        <v>86</v>
      </c>
    </row>
    <row r="154" spans="1:65" s="13" customFormat="1" ht="10.199999999999999">
      <c r="B154" s="197"/>
      <c r="C154" s="198"/>
      <c r="D154" s="190" t="s">
        <v>201</v>
      </c>
      <c r="E154" s="199" t="s">
        <v>131</v>
      </c>
      <c r="F154" s="200" t="s">
        <v>1947</v>
      </c>
      <c r="G154" s="198"/>
      <c r="H154" s="201">
        <v>0.31900000000000001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201</v>
      </c>
      <c r="AU154" s="207" t="s">
        <v>86</v>
      </c>
      <c r="AV154" s="13" t="s">
        <v>86</v>
      </c>
      <c r="AW154" s="13" t="s">
        <v>37</v>
      </c>
      <c r="AX154" s="13" t="s">
        <v>84</v>
      </c>
      <c r="AY154" s="207" t="s">
        <v>189</v>
      </c>
    </row>
    <row r="155" spans="1:65" s="2" customFormat="1" ht="16.5" customHeight="1">
      <c r="A155" s="35"/>
      <c r="B155" s="36"/>
      <c r="C155" s="208" t="s">
        <v>287</v>
      </c>
      <c r="D155" s="208" t="s">
        <v>269</v>
      </c>
      <c r="E155" s="209" t="s">
        <v>369</v>
      </c>
      <c r="F155" s="210" t="s">
        <v>370</v>
      </c>
      <c r="G155" s="211" t="s">
        <v>336</v>
      </c>
      <c r="H155" s="212">
        <v>0.63800000000000001</v>
      </c>
      <c r="I155" s="213"/>
      <c r="J155" s="214">
        <f>ROUND(I155*H155,2)</f>
        <v>0</v>
      </c>
      <c r="K155" s="215"/>
      <c r="L155" s="216"/>
      <c r="M155" s="217" t="s">
        <v>19</v>
      </c>
      <c r="N155" s="218" t="s">
        <v>47</v>
      </c>
      <c r="O155" s="65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8" t="s">
        <v>226</v>
      </c>
      <c r="AT155" s="188" t="s">
        <v>269</v>
      </c>
      <c r="AU155" s="188" t="s">
        <v>86</v>
      </c>
      <c r="AY155" s="18" t="s">
        <v>189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8" t="s">
        <v>84</v>
      </c>
      <c r="BK155" s="189">
        <f>ROUND(I155*H155,2)</f>
        <v>0</v>
      </c>
      <c r="BL155" s="18" t="s">
        <v>195</v>
      </c>
      <c r="BM155" s="188" t="s">
        <v>1948</v>
      </c>
    </row>
    <row r="156" spans="1:65" s="2" customFormat="1" ht="10.199999999999999">
      <c r="A156" s="35"/>
      <c r="B156" s="36"/>
      <c r="C156" s="37"/>
      <c r="D156" s="190" t="s">
        <v>197</v>
      </c>
      <c r="E156" s="37"/>
      <c r="F156" s="191" t="s">
        <v>370</v>
      </c>
      <c r="G156" s="37"/>
      <c r="H156" s="37"/>
      <c r="I156" s="192"/>
      <c r="J156" s="37"/>
      <c r="K156" s="37"/>
      <c r="L156" s="40"/>
      <c r="M156" s="193"/>
      <c r="N156" s="194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197</v>
      </c>
      <c r="AU156" s="18" t="s">
        <v>86</v>
      </c>
    </row>
    <row r="157" spans="1:65" s="13" customFormat="1" ht="10.199999999999999">
      <c r="B157" s="197"/>
      <c r="C157" s="198"/>
      <c r="D157" s="190" t="s">
        <v>201</v>
      </c>
      <c r="E157" s="199" t="s">
        <v>19</v>
      </c>
      <c r="F157" s="200" t="s">
        <v>131</v>
      </c>
      <c r="G157" s="198"/>
      <c r="H157" s="201">
        <v>0.31900000000000001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201</v>
      </c>
      <c r="AU157" s="207" t="s">
        <v>86</v>
      </c>
      <c r="AV157" s="13" t="s">
        <v>86</v>
      </c>
      <c r="AW157" s="13" t="s">
        <v>37</v>
      </c>
      <c r="AX157" s="13" t="s">
        <v>84</v>
      </c>
      <c r="AY157" s="207" t="s">
        <v>189</v>
      </c>
    </row>
    <row r="158" spans="1:65" s="13" customFormat="1" ht="10.199999999999999">
      <c r="B158" s="197"/>
      <c r="C158" s="198"/>
      <c r="D158" s="190" t="s">
        <v>201</v>
      </c>
      <c r="E158" s="198"/>
      <c r="F158" s="200" t="s">
        <v>1949</v>
      </c>
      <c r="G158" s="198"/>
      <c r="H158" s="201">
        <v>0.63800000000000001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201</v>
      </c>
      <c r="AU158" s="207" t="s">
        <v>86</v>
      </c>
      <c r="AV158" s="13" t="s">
        <v>86</v>
      </c>
      <c r="AW158" s="13" t="s">
        <v>4</v>
      </c>
      <c r="AX158" s="13" t="s">
        <v>84</v>
      </c>
      <c r="AY158" s="207" t="s">
        <v>189</v>
      </c>
    </row>
    <row r="159" spans="1:65" s="2" customFormat="1" ht="33" customHeight="1">
      <c r="A159" s="35"/>
      <c r="B159" s="36"/>
      <c r="C159" s="176" t="s">
        <v>294</v>
      </c>
      <c r="D159" s="176" t="s">
        <v>191</v>
      </c>
      <c r="E159" s="177" t="s">
        <v>934</v>
      </c>
      <c r="F159" s="178" t="s">
        <v>935</v>
      </c>
      <c r="G159" s="179" t="s">
        <v>230</v>
      </c>
      <c r="H159" s="180">
        <v>0.5</v>
      </c>
      <c r="I159" s="181"/>
      <c r="J159" s="182">
        <f>ROUND(I159*H159,2)</f>
        <v>0</v>
      </c>
      <c r="K159" s="183"/>
      <c r="L159" s="40"/>
      <c r="M159" s="184" t="s">
        <v>19</v>
      </c>
      <c r="N159" s="185" t="s">
        <v>47</v>
      </c>
      <c r="O159" s="65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8" t="s">
        <v>195</v>
      </c>
      <c r="AT159" s="188" t="s">
        <v>191</v>
      </c>
      <c r="AU159" s="188" t="s">
        <v>86</v>
      </c>
      <c r="AY159" s="18" t="s">
        <v>189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8" t="s">
        <v>84</v>
      </c>
      <c r="BK159" s="189">
        <f>ROUND(I159*H159,2)</f>
        <v>0</v>
      </c>
      <c r="BL159" s="18" t="s">
        <v>195</v>
      </c>
      <c r="BM159" s="188" t="s">
        <v>1950</v>
      </c>
    </row>
    <row r="160" spans="1:65" s="2" customFormat="1" ht="28.8">
      <c r="A160" s="35"/>
      <c r="B160" s="36"/>
      <c r="C160" s="37"/>
      <c r="D160" s="190" t="s">
        <v>197</v>
      </c>
      <c r="E160" s="37"/>
      <c r="F160" s="191" t="s">
        <v>937</v>
      </c>
      <c r="G160" s="37"/>
      <c r="H160" s="37"/>
      <c r="I160" s="192"/>
      <c r="J160" s="37"/>
      <c r="K160" s="37"/>
      <c r="L160" s="40"/>
      <c r="M160" s="193"/>
      <c r="N160" s="194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197</v>
      </c>
      <c r="AU160" s="18" t="s">
        <v>86</v>
      </c>
    </row>
    <row r="161" spans="1:65" s="2" customFormat="1" ht="10.199999999999999">
      <c r="A161" s="35"/>
      <c r="B161" s="36"/>
      <c r="C161" s="37"/>
      <c r="D161" s="195" t="s">
        <v>199</v>
      </c>
      <c r="E161" s="37"/>
      <c r="F161" s="196" t="s">
        <v>938</v>
      </c>
      <c r="G161" s="37"/>
      <c r="H161" s="37"/>
      <c r="I161" s="192"/>
      <c r="J161" s="37"/>
      <c r="K161" s="37"/>
      <c r="L161" s="40"/>
      <c r="M161" s="193"/>
      <c r="N161" s="194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199</v>
      </c>
      <c r="AU161" s="18" t="s">
        <v>86</v>
      </c>
    </row>
    <row r="162" spans="1:65" s="13" customFormat="1" ht="10.199999999999999">
      <c r="B162" s="197"/>
      <c r="C162" s="198"/>
      <c r="D162" s="190" t="s">
        <v>201</v>
      </c>
      <c r="E162" s="199" t="s">
        <v>19</v>
      </c>
      <c r="F162" s="200" t="s">
        <v>1921</v>
      </c>
      <c r="G162" s="198"/>
      <c r="H162" s="201">
        <v>0.5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201</v>
      </c>
      <c r="AU162" s="207" t="s">
        <v>86</v>
      </c>
      <c r="AV162" s="13" t="s">
        <v>86</v>
      </c>
      <c r="AW162" s="13" t="s">
        <v>37</v>
      </c>
      <c r="AX162" s="13" t="s">
        <v>84</v>
      </c>
      <c r="AY162" s="207" t="s">
        <v>189</v>
      </c>
    </row>
    <row r="163" spans="1:65" s="2" customFormat="1" ht="24.15" customHeight="1">
      <c r="A163" s="35"/>
      <c r="B163" s="36"/>
      <c r="C163" s="176" t="s">
        <v>300</v>
      </c>
      <c r="D163" s="176" t="s">
        <v>191</v>
      </c>
      <c r="E163" s="177" t="s">
        <v>375</v>
      </c>
      <c r="F163" s="178" t="s">
        <v>376</v>
      </c>
      <c r="G163" s="179" t="s">
        <v>230</v>
      </c>
      <c r="H163" s="180">
        <v>0.5</v>
      </c>
      <c r="I163" s="181"/>
      <c r="J163" s="182">
        <f>ROUND(I163*H163,2)</f>
        <v>0</v>
      </c>
      <c r="K163" s="183"/>
      <c r="L163" s="40"/>
      <c r="M163" s="184" t="s">
        <v>19</v>
      </c>
      <c r="N163" s="185" t="s">
        <v>47</v>
      </c>
      <c r="O163" s="65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8" t="s">
        <v>195</v>
      </c>
      <c r="AT163" s="188" t="s">
        <v>191</v>
      </c>
      <c r="AU163" s="188" t="s">
        <v>86</v>
      </c>
      <c r="AY163" s="18" t="s">
        <v>189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8" t="s">
        <v>84</v>
      </c>
      <c r="BK163" s="189">
        <f>ROUND(I163*H163,2)</f>
        <v>0</v>
      </c>
      <c r="BL163" s="18" t="s">
        <v>195</v>
      </c>
      <c r="BM163" s="188" t="s">
        <v>1951</v>
      </c>
    </row>
    <row r="164" spans="1:65" s="2" customFormat="1" ht="28.8">
      <c r="A164" s="35"/>
      <c r="B164" s="36"/>
      <c r="C164" s="37"/>
      <c r="D164" s="190" t="s">
        <v>197</v>
      </c>
      <c r="E164" s="37"/>
      <c r="F164" s="191" t="s">
        <v>378</v>
      </c>
      <c r="G164" s="37"/>
      <c r="H164" s="37"/>
      <c r="I164" s="192"/>
      <c r="J164" s="37"/>
      <c r="K164" s="37"/>
      <c r="L164" s="40"/>
      <c r="M164" s="193"/>
      <c r="N164" s="194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197</v>
      </c>
      <c r="AU164" s="18" t="s">
        <v>86</v>
      </c>
    </row>
    <row r="165" spans="1:65" s="2" customFormat="1" ht="10.199999999999999">
      <c r="A165" s="35"/>
      <c r="B165" s="36"/>
      <c r="C165" s="37"/>
      <c r="D165" s="195" t="s">
        <v>199</v>
      </c>
      <c r="E165" s="37"/>
      <c r="F165" s="196" t="s">
        <v>379</v>
      </c>
      <c r="G165" s="37"/>
      <c r="H165" s="37"/>
      <c r="I165" s="192"/>
      <c r="J165" s="37"/>
      <c r="K165" s="37"/>
      <c r="L165" s="40"/>
      <c r="M165" s="193"/>
      <c r="N165" s="194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199</v>
      </c>
      <c r="AU165" s="18" t="s">
        <v>86</v>
      </c>
    </row>
    <row r="166" spans="1:65" s="13" customFormat="1" ht="10.199999999999999">
      <c r="B166" s="197"/>
      <c r="C166" s="198"/>
      <c r="D166" s="190" t="s">
        <v>201</v>
      </c>
      <c r="E166" s="199" t="s">
        <v>19</v>
      </c>
      <c r="F166" s="200" t="s">
        <v>1921</v>
      </c>
      <c r="G166" s="198"/>
      <c r="H166" s="201">
        <v>0.5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201</v>
      </c>
      <c r="AU166" s="207" t="s">
        <v>86</v>
      </c>
      <c r="AV166" s="13" t="s">
        <v>86</v>
      </c>
      <c r="AW166" s="13" t="s">
        <v>37</v>
      </c>
      <c r="AX166" s="13" t="s">
        <v>84</v>
      </c>
      <c r="AY166" s="207" t="s">
        <v>189</v>
      </c>
    </row>
    <row r="167" spans="1:65" s="2" customFormat="1" ht="16.5" customHeight="1">
      <c r="A167" s="35"/>
      <c r="B167" s="36"/>
      <c r="C167" s="208" t="s">
        <v>307</v>
      </c>
      <c r="D167" s="208" t="s">
        <v>269</v>
      </c>
      <c r="E167" s="209" t="s">
        <v>1856</v>
      </c>
      <c r="F167" s="210" t="s">
        <v>1857</v>
      </c>
      <c r="G167" s="211" t="s">
        <v>383</v>
      </c>
      <c r="H167" s="212">
        <v>0.01</v>
      </c>
      <c r="I167" s="213"/>
      <c r="J167" s="214">
        <f>ROUND(I167*H167,2)</f>
        <v>0</v>
      </c>
      <c r="K167" s="215"/>
      <c r="L167" s="216"/>
      <c r="M167" s="217" t="s">
        <v>19</v>
      </c>
      <c r="N167" s="218" t="s">
        <v>47</v>
      </c>
      <c r="O167" s="65"/>
      <c r="P167" s="186">
        <f>O167*H167</f>
        <v>0</v>
      </c>
      <c r="Q167" s="186">
        <v>1E-3</v>
      </c>
      <c r="R167" s="186">
        <f>Q167*H167</f>
        <v>1.0000000000000001E-5</v>
      </c>
      <c r="S167" s="186">
        <v>0</v>
      </c>
      <c r="T167" s="18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8" t="s">
        <v>226</v>
      </c>
      <c r="AT167" s="188" t="s">
        <v>269</v>
      </c>
      <c r="AU167" s="188" t="s">
        <v>86</v>
      </c>
      <c r="AY167" s="18" t="s">
        <v>189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8" t="s">
        <v>84</v>
      </c>
      <c r="BK167" s="189">
        <f>ROUND(I167*H167,2)</f>
        <v>0</v>
      </c>
      <c r="BL167" s="18" t="s">
        <v>195</v>
      </c>
      <c r="BM167" s="188" t="s">
        <v>1952</v>
      </c>
    </row>
    <row r="168" spans="1:65" s="2" customFormat="1" ht="10.199999999999999">
      <c r="A168" s="35"/>
      <c r="B168" s="36"/>
      <c r="C168" s="37"/>
      <c r="D168" s="190" t="s">
        <v>197</v>
      </c>
      <c r="E168" s="37"/>
      <c r="F168" s="191" t="s">
        <v>1857</v>
      </c>
      <c r="G168" s="37"/>
      <c r="H168" s="37"/>
      <c r="I168" s="192"/>
      <c r="J168" s="37"/>
      <c r="K168" s="37"/>
      <c r="L168" s="40"/>
      <c r="M168" s="193"/>
      <c r="N168" s="194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197</v>
      </c>
      <c r="AU168" s="18" t="s">
        <v>86</v>
      </c>
    </row>
    <row r="169" spans="1:65" s="13" customFormat="1" ht="10.199999999999999">
      <c r="B169" s="197"/>
      <c r="C169" s="198"/>
      <c r="D169" s="190" t="s">
        <v>201</v>
      </c>
      <c r="E169" s="198"/>
      <c r="F169" s="200" t="s">
        <v>1953</v>
      </c>
      <c r="G169" s="198"/>
      <c r="H169" s="201">
        <v>0.01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201</v>
      </c>
      <c r="AU169" s="207" t="s">
        <v>86</v>
      </c>
      <c r="AV169" s="13" t="s">
        <v>86</v>
      </c>
      <c r="AW169" s="13" t="s">
        <v>4</v>
      </c>
      <c r="AX169" s="13" t="s">
        <v>84</v>
      </c>
      <c r="AY169" s="207" t="s">
        <v>189</v>
      </c>
    </row>
    <row r="170" spans="1:65" s="12" customFormat="1" ht="22.8" customHeight="1">
      <c r="B170" s="160"/>
      <c r="C170" s="161"/>
      <c r="D170" s="162" t="s">
        <v>75</v>
      </c>
      <c r="E170" s="174" t="s">
        <v>195</v>
      </c>
      <c r="F170" s="174" t="s">
        <v>392</v>
      </c>
      <c r="G170" s="161"/>
      <c r="H170" s="161"/>
      <c r="I170" s="164"/>
      <c r="J170" s="175">
        <f>BK170</f>
        <v>0</v>
      </c>
      <c r="K170" s="161"/>
      <c r="L170" s="166"/>
      <c r="M170" s="167"/>
      <c r="N170" s="168"/>
      <c r="O170" s="168"/>
      <c r="P170" s="169">
        <f>SUM(P171:P186)</f>
        <v>0</v>
      </c>
      <c r="Q170" s="168"/>
      <c r="R170" s="169">
        <f>SUM(R171:R186)</f>
        <v>9.8335480000000003E-2</v>
      </c>
      <c r="S170" s="168"/>
      <c r="T170" s="170">
        <f>SUM(T171:T186)</f>
        <v>0</v>
      </c>
      <c r="AR170" s="171" t="s">
        <v>84</v>
      </c>
      <c r="AT170" s="172" t="s">
        <v>75</v>
      </c>
      <c r="AU170" s="172" t="s">
        <v>84</v>
      </c>
      <c r="AY170" s="171" t="s">
        <v>189</v>
      </c>
      <c r="BK170" s="173">
        <f>SUM(BK171:BK186)</f>
        <v>0</v>
      </c>
    </row>
    <row r="171" spans="1:65" s="2" customFormat="1" ht="33" customHeight="1">
      <c r="A171" s="35"/>
      <c r="B171" s="36"/>
      <c r="C171" s="176" t="s">
        <v>313</v>
      </c>
      <c r="D171" s="176" t="s">
        <v>191</v>
      </c>
      <c r="E171" s="177" t="s">
        <v>394</v>
      </c>
      <c r="F171" s="178" t="s">
        <v>395</v>
      </c>
      <c r="G171" s="179" t="s">
        <v>230</v>
      </c>
      <c r="H171" s="180">
        <v>0.36</v>
      </c>
      <c r="I171" s="181"/>
      <c r="J171" s="182">
        <f>ROUND(I171*H171,2)</f>
        <v>0</v>
      </c>
      <c r="K171" s="183"/>
      <c r="L171" s="40"/>
      <c r="M171" s="184" t="s">
        <v>19</v>
      </c>
      <c r="N171" s="185" t="s">
        <v>47</v>
      </c>
      <c r="O171" s="65"/>
      <c r="P171" s="186">
        <f>O171*H171</f>
        <v>0</v>
      </c>
      <c r="Q171" s="186">
        <v>0.18051</v>
      </c>
      <c r="R171" s="186">
        <f>Q171*H171</f>
        <v>6.4983600000000002E-2</v>
      </c>
      <c r="S171" s="186">
        <v>0</v>
      </c>
      <c r="T171" s="18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8" t="s">
        <v>195</v>
      </c>
      <c r="AT171" s="188" t="s">
        <v>191</v>
      </c>
      <c r="AU171" s="188" t="s">
        <v>86</v>
      </c>
      <c r="AY171" s="18" t="s">
        <v>189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8" t="s">
        <v>84</v>
      </c>
      <c r="BK171" s="189">
        <f>ROUND(I171*H171,2)</f>
        <v>0</v>
      </c>
      <c r="BL171" s="18" t="s">
        <v>195</v>
      </c>
      <c r="BM171" s="188" t="s">
        <v>1954</v>
      </c>
    </row>
    <row r="172" spans="1:65" s="2" customFormat="1" ht="28.8">
      <c r="A172" s="35"/>
      <c r="B172" s="36"/>
      <c r="C172" s="37"/>
      <c r="D172" s="190" t="s">
        <v>197</v>
      </c>
      <c r="E172" s="37"/>
      <c r="F172" s="191" t="s">
        <v>397</v>
      </c>
      <c r="G172" s="37"/>
      <c r="H172" s="37"/>
      <c r="I172" s="192"/>
      <c r="J172" s="37"/>
      <c r="K172" s="37"/>
      <c r="L172" s="40"/>
      <c r="M172" s="193"/>
      <c r="N172" s="194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197</v>
      </c>
      <c r="AU172" s="18" t="s">
        <v>86</v>
      </c>
    </row>
    <row r="173" spans="1:65" s="2" customFormat="1" ht="10.199999999999999">
      <c r="A173" s="35"/>
      <c r="B173" s="36"/>
      <c r="C173" s="37"/>
      <c r="D173" s="195" t="s">
        <v>199</v>
      </c>
      <c r="E173" s="37"/>
      <c r="F173" s="196" t="s">
        <v>398</v>
      </c>
      <c r="G173" s="37"/>
      <c r="H173" s="37"/>
      <c r="I173" s="192"/>
      <c r="J173" s="37"/>
      <c r="K173" s="37"/>
      <c r="L173" s="40"/>
      <c r="M173" s="193"/>
      <c r="N173" s="194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199</v>
      </c>
      <c r="AU173" s="18" t="s">
        <v>86</v>
      </c>
    </row>
    <row r="174" spans="1:65" s="13" customFormat="1" ht="10.199999999999999">
      <c r="B174" s="197"/>
      <c r="C174" s="198"/>
      <c r="D174" s="190" t="s">
        <v>201</v>
      </c>
      <c r="E174" s="199" t="s">
        <v>19</v>
      </c>
      <c r="F174" s="200" t="s">
        <v>1753</v>
      </c>
      <c r="G174" s="198"/>
      <c r="H174" s="201">
        <v>0.36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201</v>
      </c>
      <c r="AU174" s="207" t="s">
        <v>86</v>
      </c>
      <c r="AV174" s="13" t="s">
        <v>86</v>
      </c>
      <c r="AW174" s="13" t="s">
        <v>37</v>
      </c>
      <c r="AX174" s="13" t="s">
        <v>84</v>
      </c>
      <c r="AY174" s="207" t="s">
        <v>189</v>
      </c>
    </row>
    <row r="175" spans="1:65" s="2" customFormat="1" ht="24.15" customHeight="1">
      <c r="A175" s="35"/>
      <c r="B175" s="36"/>
      <c r="C175" s="176" t="s">
        <v>320</v>
      </c>
      <c r="D175" s="176" t="s">
        <v>191</v>
      </c>
      <c r="E175" s="177" t="s">
        <v>401</v>
      </c>
      <c r="F175" s="178" t="s">
        <v>402</v>
      </c>
      <c r="G175" s="179" t="s">
        <v>238</v>
      </c>
      <c r="H175" s="180">
        <v>0.08</v>
      </c>
      <c r="I175" s="181"/>
      <c r="J175" s="182">
        <f>ROUND(I175*H175,2)</f>
        <v>0</v>
      </c>
      <c r="K175" s="183"/>
      <c r="L175" s="40"/>
      <c r="M175" s="184" t="s">
        <v>19</v>
      </c>
      <c r="N175" s="185" t="s">
        <v>47</v>
      </c>
      <c r="O175" s="65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8" t="s">
        <v>195</v>
      </c>
      <c r="AT175" s="188" t="s">
        <v>191</v>
      </c>
      <c r="AU175" s="188" t="s">
        <v>86</v>
      </c>
      <c r="AY175" s="18" t="s">
        <v>189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8" t="s">
        <v>84</v>
      </c>
      <c r="BK175" s="189">
        <f>ROUND(I175*H175,2)</f>
        <v>0</v>
      </c>
      <c r="BL175" s="18" t="s">
        <v>195</v>
      </c>
      <c r="BM175" s="188" t="s">
        <v>1955</v>
      </c>
    </row>
    <row r="176" spans="1:65" s="2" customFormat="1" ht="19.2">
      <c r="A176" s="35"/>
      <c r="B176" s="36"/>
      <c r="C176" s="37"/>
      <c r="D176" s="190" t="s">
        <v>197</v>
      </c>
      <c r="E176" s="37"/>
      <c r="F176" s="191" t="s">
        <v>404</v>
      </c>
      <c r="G176" s="37"/>
      <c r="H176" s="37"/>
      <c r="I176" s="192"/>
      <c r="J176" s="37"/>
      <c r="K176" s="37"/>
      <c r="L176" s="40"/>
      <c r="M176" s="193"/>
      <c r="N176" s="194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197</v>
      </c>
      <c r="AU176" s="18" t="s">
        <v>86</v>
      </c>
    </row>
    <row r="177" spans="1:65" s="2" customFormat="1" ht="10.199999999999999">
      <c r="A177" s="35"/>
      <c r="B177" s="36"/>
      <c r="C177" s="37"/>
      <c r="D177" s="195" t="s">
        <v>199</v>
      </c>
      <c r="E177" s="37"/>
      <c r="F177" s="196" t="s">
        <v>405</v>
      </c>
      <c r="G177" s="37"/>
      <c r="H177" s="37"/>
      <c r="I177" s="192"/>
      <c r="J177" s="37"/>
      <c r="K177" s="37"/>
      <c r="L177" s="40"/>
      <c r="M177" s="193"/>
      <c r="N177" s="194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199</v>
      </c>
      <c r="AU177" s="18" t="s">
        <v>86</v>
      </c>
    </row>
    <row r="178" spans="1:65" s="13" customFormat="1" ht="10.199999999999999">
      <c r="B178" s="197"/>
      <c r="C178" s="198"/>
      <c r="D178" s="190" t="s">
        <v>201</v>
      </c>
      <c r="E178" s="199" t="s">
        <v>124</v>
      </c>
      <c r="F178" s="200" t="s">
        <v>1956</v>
      </c>
      <c r="G178" s="198"/>
      <c r="H178" s="201">
        <v>0.08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201</v>
      </c>
      <c r="AU178" s="207" t="s">
        <v>86</v>
      </c>
      <c r="AV178" s="13" t="s">
        <v>86</v>
      </c>
      <c r="AW178" s="13" t="s">
        <v>37</v>
      </c>
      <c r="AX178" s="13" t="s">
        <v>84</v>
      </c>
      <c r="AY178" s="207" t="s">
        <v>189</v>
      </c>
    </row>
    <row r="179" spans="1:65" s="2" customFormat="1" ht="33" customHeight="1">
      <c r="A179" s="35"/>
      <c r="B179" s="36"/>
      <c r="C179" s="176" t="s">
        <v>7</v>
      </c>
      <c r="D179" s="176" t="s">
        <v>191</v>
      </c>
      <c r="E179" s="177" t="s">
        <v>408</v>
      </c>
      <c r="F179" s="178" t="s">
        <v>409</v>
      </c>
      <c r="G179" s="179" t="s">
        <v>238</v>
      </c>
      <c r="H179" s="180">
        <v>1.4E-2</v>
      </c>
      <c r="I179" s="181"/>
      <c r="J179" s="182">
        <f>ROUND(I179*H179,2)</f>
        <v>0</v>
      </c>
      <c r="K179" s="183"/>
      <c r="L179" s="40"/>
      <c r="M179" s="184" t="s">
        <v>19</v>
      </c>
      <c r="N179" s="185" t="s">
        <v>47</v>
      </c>
      <c r="O179" s="65"/>
      <c r="P179" s="186">
        <f>O179*H179</f>
        <v>0</v>
      </c>
      <c r="Q179" s="186">
        <v>2.3010199999999998</v>
      </c>
      <c r="R179" s="186">
        <f>Q179*H179</f>
        <v>3.2214279999999998E-2</v>
      </c>
      <c r="S179" s="186">
        <v>0</v>
      </c>
      <c r="T179" s="18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8" t="s">
        <v>195</v>
      </c>
      <c r="AT179" s="188" t="s">
        <v>191</v>
      </c>
      <c r="AU179" s="188" t="s">
        <v>86</v>
      </c>
      <c r="AY179" s="18" t="s">
        <v>189</v>
      </c>
      <c r="BE179" s="189">
        <f>IF(N179="základní",J179,0)</f>
        <v>0</v>
      </c>
      <c r="BF179" s="189">
        <f>IF(N179="snížená",J179,0)</f>
        <v>0</v>
      </c>
      <c r="BG179" s="189">
        <f>IF(N179="zákl. přenesená",J179,0)</f>
        <v>0</v>
      </c>
      <c r="BH179" s="189">
        <f>IF(N179="sníž. přenesená",J179,0)</f>
        <v>0</v>
      </c>
      <c r="BI179" s="189">
        <f>IF(N179="nulová",J179,0)</f>
        <v>0</v>
      </c>
      <c r="BJ179" s="18" t="s">
        <v>84</v>
      </c>
      <c r="BK179" s="189">
        <f>ROUND(I179*H179,2)</f>
        <v>0</v>
      </c>
      <c r="BL179" s="18" t="s">
        <v>195</v>
      </c>
      <c r="BM179" s="188" t="s">
        <v>1957</v>
      </c>
    </row>
    <row r="180" spans="1:65" s="2" customFormat="1" ht="28.8">
      <c r="A180" s="35"/>
      <c r="B180" s="36"/>
      <c r="C180" s="37"/>
      <c r="D180" s="190" t="s">
        <v>197</v>
      </c>
      <c r="E180" s="37"/>
      <c r="F180" s="191" t="s">
        <v>411</v>
      </c>
      <c r="G180" s="37"/>
      <c r="H180" s="37"/>
      <c r="I180" s="192"/>
      <c r="J180" s="37"/>
      <c r="K180" s="37"/>
      <c r="L180" s="40"/>
      <c r="M180" s="193"/>
      <c r="N180" s="194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197</v>
      </c>
      <c r="AU180" s="18" t="s">
        <v>86</v>
      </c>
    </row>
    <row r="181" spans="1:65" s="2" customFormat="1" ht="10.199999999999999">
      <c r="A181" s="35"/>
      <c r="B181" s="36"/>
      <c r="C181" s="37"/>
      <c r="D181" s="195" t="s">
        <v>199</v>
      </c>
      <c r="E181" s="37"/>
      <c r="F181" s="196" t="s">
        <v>412</v>
      </c>
      <c r="G181" s="37"/>
      <c r="H181" s="37"/>
      <c r="I181" s="192"/>
      <c r="J181" s="37"/>
      <c r="K181" s="37"/>
      <c r="L181" s="40"/>
      <c r="M181" s="193"/>
      <c r="N181" s="194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199</v>
      </c>
      <c r="AU181" s="18" t="s">
        <v>86</v>
      </c>
    </row>
    <row r="182" spans="1:65" s="13" customFormat="1" ht="10.199999999999999">
      <c r="B182" s="197"/>
      <c r="C182" s="198"/>
      <c r="D182" s="190" t="s">
        <v>201</v>
      </c>
      <c r="E182" s="199" t="s">
        <v>19</v>
      </c>
      <c r="F182" s="200" t="s">
        <v>1757</v>
      </c>
      <c r="G182" s="198"/>
      <c r="H182" s="201">
        <v>1.4E-2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201</v>
      </c>
      <c r="AU182" s="207" t="s">
        <v>86</v>
      </c>
      <c r="AV182" s="13" t="s">
        <v>86</v>
      </c>
      <c r="AW182" s="13" t="s">
        <v>37</v>
      </c>
      <c r="AX182" s="13" t="s">
        <v>84</v>
      </c>
      <c r="AY182" s="207" t="s">
        <v>189</v>
      </c>
    </row>
    <row r="183" spans="1:65" s="2" customFormat="1" ht="24.15" customHeight="1">
      <c r="A183" s="35"/>
      <c r="B183" s="36"/>
      <c r="C183" s="176" t="s">
        <v>333</v>
      </c>
      <c r="D183" s="176" t="s">
        <v>191</v>
      </c>
      <c r="E183" s="177" t="s">
        <v>415</v>
      </c>
      <c r="F183" s="178" t="s">
        <v>416</v>
      </c>
      <c r="G183" s="179" t="s">
        <v>230</v>
      </c>
      <c r="H183" s="180">
        <v>0.18</v>
      </c>
      <c r="I183" s="181"/>
      <c r="J183" s="182">
        <f>ROUND(I183*H183,2)</f>
        <v>0</v>
      </c>
      <c r="K183" s="183"/>
      <c r="L183" s="40"/>
      <c r="M183" s="184" t="s">
        <v>19</v>
      </c>
      <c r="N183" s="185" t="s">
        <v>47</v>
      </c>
      <c r="O183" s="65"/>
      <c r="P183" s="186">
        <f>O183*H183</f>
        <v>0</v>
      </c>
      <c r="Q183" s="186">
        <v>6.3200000000000001E-3</v>
      </c>
      <c r="R183" s="186">
        <f>Q183*H183</f>
        <v>1.1375999999999999E-3</v>
      </c>
      <c r="S183" s="186">
        <v>0</v>
      </c>
      <c r="T183" s="18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8" t="s">
        <v>195</v>
      </c>
      <c r="AT183" s="188" t="s">
        <v>191</v>
      </c>
      <c r="AU183" s="188" t="s">
        <v>86</v>
      </c>
      <c r="AY183" s="18" t="s">
        <v>189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8" t="s">
        <v>84</v>
      </c>
      <c r="BK183" s="189">
        <f>ROUND(I183*H183,2)</f>
        <v>0</v>
      </c>
      <c r="BL183" s="18" t="s">
        <v>195</v>
      </c>
      <c r="BM183" s="188" t="s">
        <v>1958</v>
      </c>
    </row>
    <row r="184" spans="1:65" s="2" customFormat="1" ht="28.8">
      <c r="A184" s="35"/>
      <c r="B184" s="36"/>
      <c r="C184" s="37"/>
      <c r="D184" s="190" t="s">
        <v>197</v>
      </c>
      <c r="E184" s="37"/>
      <c r="F184" s="191" t="s">
        <v>418</v>
      </c>
      <c r="G184" s="37"/>
      <c r="H184" s="37"/>
      <c r="I184" s="192"/>
      <c r="J184" s="37"/>
      <c r="K184" s="37"/>
      <c r="L184" s="40"/>
      <c r="M184" s="193"/>
      <c r="N184" s="194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197</v>
      </c>
      <c r="AU184" s="18" t="s">
        <v>86</v>
      </c>
    </row>
    <row r="185" spans="1:65" s="2" customFormat="1" ht="10.199999999999999">
      <c r="A185" s="35"/>
      <c r="B185" s="36"/>
      <c r="C185" s="37"/>
      <c r="D185" s="195" t="s">
        <v>199</v>
      </c>
      <c r="E185" s="37"/>
      <c r="F185" s="196" t="s">
        <v>419</v>
      </c>
      <c r="G185" s="37"/>
      <c r="H185" s="37"/>
      <c r="I185" s="192"/>
      <c r="J185" s="37"/>
      <c r="K185" s="37"/>
      <c r="L185" s="40"/>
      <c r="M185" s="193"/>
      <c r="N185" s="194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199</v>
      </c>
      <c r="AU185" s="18" t="s">
        <v>86</v>
      </c>
    </row>
    <row r="186" spans="1:65" s="13" customFormat="1" ht="10.199999999999999">
      <c r="B186" s="197"/>
      <c r="C186" s="198"/>
      <c r="D186" s="190" t="s">
        <v>201</v>
      </c>
      <c r="E186" s="199" t="s">
        <v>19</v>
      </c>
      <c r="F186" s="200" t="s">
        <v>1759</v>
      </c>
      <c r="G186" s="198"/>
      <c r="H186" s="201">
        <v>0.18</v>
      </c>
      <c r="I186" s="202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201</v>
      </c>
      <c r="AU186" s="207" t="s">
        <v>86</v>
      </c>
      <c r="AV186" s="13" t="s">
        <v>86</v>
      </c>
      <c r="AW186" s="13" t="s">
        <v>37</v>
      </c>
      <c r="AX186" s="13" t="s">
        <v>84</v>
      </c>
      <c r="AY186" s="207" t="s">
        <v>189</v>
      </c>
    </row>
    <row r="187" spans="1:65" s="12" customFormat="1" ht="22.8" customHeight="1">
      <c r="B187" s="160"/>
      <c r="C187" s="161"/>
      <c r="D187" s="162" t="s">
        <v>75</v>
      </c>
      <c r="E187" s="174" t="s">
        <v>220</v>
      </c>
      <c r="F187" s="174" t="s">
        <v>421</v>
      </c>
      <c r="G187" s="161"/>
      <c r="H187" s="161"/>
      <c r="I187" s="164"/>
      <c r="J187" s="175">
        <f>BK187</f>
        <v>0</v>
      </c>
      <c r="K187" s="161"/>
      <c r="L187" s="166"/>
      <c r="M187" s="167"/>
      <c r="N187" s="168"/>
      <c r="O187" s="168"/>
      <c r="P187" s="169">
        <f>SUM(P188:P210)</f>
        <v>0</v>
      </c>
      <c r="Q187" s="168"/>
      <c r="R187" s="169">
        <f>SUM(R188:R210)</f>
        <v>0.40611760000000002</v>
      </c>
      <c r="S187" s="168"/>
      <c r="T187" s="170">
        <f>SUM(T188:T210)</f>
        <v>0</v>
      </c>
      <c r="AR187" s="171" t="s">
        <v>84</v>
      </c>
      <c r="AT187" s="172" t="s">
        <v>75</v>
      </c>
      <c r="AU187" s="172" t="s">
        <v>84</v>
      </c>
      <c r="AY187" s="171" t="s">
        <v>189</v>
      </c>
      <c r="BK187" s="173">
        <f>SUM(BK188:BK210)</f>
        <v>0</v>
      </c>
    </row>
    <row r="188" spans="1:65" s="2" customFormat="1" ht="24.15" customHeight="1">
      <c r="A188" s="35"/>
      <c r="B188" s="36"/>
      <c r="C188" s="176" t="s">
        <v>341</v>
      </c>
      <c r="D188" s="176" t="s">
        <v>191</v>
      </c>
      <c r="E188" s="177" t="s">
        <v>1760</v>
      </c>
      <c r="F188" s="178" t="s">
        <v>1761</v>
      </c>
      <c r="G188" s="179" t="s">
        <v>230</v>
      </c>
      <c r="H188" s="180">
        <v>0.4</v>
      </c>
      <c r="I188" s="181"/>
      <c r="J188" s="182">
        <f>ROUND(I188*H188,2)</f>
        <v>0</v>
      </c>
      <c r="K188" s="183"/>
      <c r="L188" s="40"/>
      <c r="M188" s="184" t="s">
        <v>19</v>
      </c>
      <c r="N188" s="185" t="s">
        <v>47</v>
      </c>
      <c r="O188" s="65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8" t="s">
        <v>195</v>
      </c>
      <c r="AT188" s="188" t="s">
        <v>191</v>
      </c>
      <c r="AU188" s="188" t="s">
        <v>86</v>
      </c>
      <c r="AY188" s="18" t="s">
        <v>189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8" t="s">
        <v>84</v>
      </c>
      <c r="BK188" s="189">
        <f>ROUND(I188*H188,2)</f>
        <v>0</v>
      </c>
      <c r="BL188" s="18" t="s">
        <v>195</v>
      </c>
      <c r="BM188" s="188" t="s">
        <v>1959</v>
      </c>
    </row>
    <row r="189" spans="1:65" s="2" customFormat="1" ht="19.2">
      <c r="A189" s="35"/>
      <c r="B189" s="36"/>
      <c r="C189" s="37"/>
      <c r="D189" s="190" t="s">
        <v>197</v>
      </c>
      <c r="E189" s="37"/>
      <c r="F189" s="191" t="s">
        <v>1763</v>
      </c>
      <c r="G189" s="37"/>
      <c r="H189" s="37"/>
      <c r="I189" s="192"/>
      <c r="J189" s="37"/>
      <c r="K189" s="37"/>
      <c r="L189" s="40"/>
      <c r="M189" s="193"/>
      <c r="N189" s="194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197</v>
      </c>
      <c r="AU189" s="18" t="s">
        <v>86</v>
      </c>
    </row>
    <row r="190" spans="1:65" s="2" customFormat="1" ht="10.199999999999999">
      <c r="A190" s="35"/>
      <c r="B190" s="36"/>
      <c r="C190" s="37"/>
      <c r="D190" s="195" t="s">
        <v>199</v>
      </c>
      <c r="E190" s="37"/>
      <c r="F190" s="196" t="s">
        <v>1764</v>
      </c>
      <c r="G190" s="37"/>
      <c r="H190" s="37"/>
      <c r="I190" s="192"/>
      <c r="J190" s="37"/>
      <c r="K190" s="37"/>
      <c r="L190" s="40"/>
      <c r="M190" s="193"/>
      <c r="N190" s="194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199</v>
      </c>
      <c r="AU190" s="18" t="s">
        <v>86</v>
      </c>
    </row>
    <row r="191" spans="1:65" s="13" customFormat="1" ht="10.199999999999999">
      <c r="B191" s="197"/>
      <c r="C191" s="198"/>
      <c r="D191" s="190" t="s">
        <v>201</v>
      </c>
      <c r="E191" s="199" t="s">
        <v>19</v>
      </c>
      <c r="F191" s="200" t="s">
        <v>1903</v>
      </c>
      <c r="G191" s="198"/>
      <c r="H191" s="201">
        <v>0.4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201</v>
      </c>
      <c r="AU191" s="207" t="s">
        <v>86</v>
      </c>
      <c r="AV191" s="13" t="s">
        <v>86</v>
      </c>
      <c r="AW191" s="13" t="s">
        <v>37</v>
      </c>
      <c r="AX191" s="13" t="s">
        <v>84</v>
      </c>
      <c r="AY191" s="207" t="s">
        <v>189</v>
      </c>
    </row>
    <row r="192" spans="1:65" s="2" customFormat="1" ht="24.15" customHeight="1">
      <c r="A192" s="35"/>
      <c r="B192" s="36"/>
      <c r="C192" s="176" t="s">
        <v>350</v>
      </c>
      <c r="D192" s="176" t="s">
        <v>191</v>
      </c>
      <c r="E192" s="177" t="s">
        <v>1864</v>
      </c>
      <c r="F192" s="178" t="s">
        <v>1865</v>
      </c>
      <c r="G192" s="179" t="s">
        <v>230</v>
      </c>
      <c r="H192" s="180">
        <v>0.4</v>
      </c>
      <c r="I192" s="181"/>
      <c r="J192" s="182">
        <f>ROUND(I192*H192,2)</f>
        <v>0</v>
      </c>
      <c r="K192" s="183"/>
      <c r="L192" s="40"/>
      <c r="M192" s="184" t="s">
        <v>19</v>
      </c>
      <c r="N192" s="185" t="s">
        <v>47</v>
      </c>
      <c r="O192" s="65"/>
      <c r="P192" s="186">
        <f>O192*H192</f>
        <v>0</v>
      </c>
      <c r="Q192" s="186">
        <v>0.46</v>
      </c>
      <c r="R192" s="186">
        <f>Q192*H192</f>
        <v>0.18400000000000002</v>
      </c>
      <c r="S192" s="186">
        <v>0</v>
      </c>
      <c r="T192" s="18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8" t="s">
        <v>195</v>
      </c>
      <c r="AT192" s="188" t="s">
        <v>191</v>
      </c>
      <c r="AU192" s="188" t="s">
        <v>86</v>
      </c>
      <c r="AY192" s="18" t="s">
        <v>189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8" t="s">
        <v>84</v>
      </c>
      <c r="BK192" s="189">
        <f>ROUND(I192*H192,2)</f>
        <v>0</v>
      </c>
      <c r="BL192" s="18" t="s">
        <v>195</v>
      </c>
      <c r="BM192" s="188" t="s">
        <v>1960</v>
      </c>
    </row>
    <row r="193" spans="1:65" s="2" customFormat="1" ht="19.2">
      <c r="A193" s="35"/>
      <c r="B193" s="36"/>
      <c r="C193" s="37"/>
      <c r="D193" s="190" t="s">
        <v>197</v>
      </c>
      <c r="E193" s="37"/>
      <c r="F193" s="191" t="s">
        <v>1867</v>
      </c>
      <c r="G193" s="37"/>
      <c r="H193" s="37"/>
      <c r="I193" s="192"/>
      <c r="J193" s="37"/>
      <c r="K193" s="37"/>
      <c r="L193" s="40"/>
      <c r="M193" s="193"/>
      <c r="N193" s="194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197</v>
      </c>
      <c r="AU193" s="18" t="s">
        <v>86</v>
      </c>
    </row>
    <row r="194" spans="1:65" s="2" customFormat="1" ht="10.199999999999999">
      <c r="A194" s="35"/>
      <c r="B194" s="36"/>
      <c r="C194" s="37"/>
      <c r="D194" s="195" t="s">
        <v>199</v>
      </c>
      <c r="E194" s="37"/>
      <c r="F194" s="196" t="s">
        <v>1961</v>
      </c>
      <c r="G194" s="37"/>
      <c r="H194" s="37"/>
      <c r="I194" s="192"/>
      <c r="J194" s="37"/>
      <c r="K194" s="37"/>
      <c r="L194" s="40"/>
      <c r="M194" s="193"/>
      <c r="N194" s="194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199</v>
      </c>
      <c r="AU194" s="18" t="s">
        <v>86</v>
      </c>
    </row>
    <row r="195" spans="1:65" s="13" customFormat="1" ht="10.199999999999999">
      <c r="B195" s="197"/>
      <c r="C195" s="198"/>
      <c r="D195" s="190" t="s">
        <v>201</v>
      </c>
      <c r="E195" s="199" t="s">
        <v>19</v>
      </c>
      <c r="F195" s="200" t="s">
        <v>1903</v>
      </c>
      <c r="G195" s="198"/>
      <c r="H195" s="201">
        <v>0.4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201</v>
      </c>
      <c r="AU195" s="207" t="s">
        <v>86</v>
      </c>
      <c r="AV195" s="13" t="s">
        <v>86</v>
      </c>
      <c r="AW195" s="13" t="s">
        <v>37</v>
      </c>
      <c r="AX195" s="13" t="s">
        <v>84</v>
      </c>
      <c r="AY195" s="207" t="s">
        <v>189</v>
      </c>
    </row>
    <row r="196" spans="1:65" s="2" customFormat="1" ht="37.799999999999997" customHeight="1">
      <c r="A196" s="35"/>
      <c r="B196" s="36"/>
      <c r="C196" s="176" t="s">
        <v>355</v>
      </c>
      <c r="D196" s="176" t="s">
        <v>191</v>
      </c>
      <c r="E196" s="177" t="s">
        <v>1770</v>
      </c>
      <c r="F196" s="178" t="s">
        <v>1771</v>
      </c>
      <c r="G196" s="179" t="s">
        <v>230</v>
      </c>
      <c r="H196" s="180">
        <v>0.65</v>
      </c>
      <c r="I196" s="181"/>
      <c r="J196" s="182">
        <f>ROUND(I196*H196,2)</f>
        <v>0</v>
      </c>
      <c r="K196" s="183"/>
      <c r="L196" s="40"/>
      <c r="M196" s="184" t="s">
        <v>19</v>
      </c>
      <c r="N196" s="185" t="s">
        <v>47</v>
      </c>
      <c r="O196" s="65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8" t="s">
        <v>195</v>
      </c>
      <c r="AT196" s="188" t="s">
        <v>191</v>
      </c>
      <c r="AU196" s="188" t="s">
        <v>86</v>
      </c>
      <c r="AY196" s="18" t="s">
        <v>189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8" t="s">
        <v>84</v>
      </c>
      <c r="BK196" s="189">
        <f>ROUND(I196*H196,2)</f>
        <v>0</v>
      </c>
      <c r="BL196" s="18" t="s">
        <v>195</v>
      </c>
      <c r="BM196" s="188" t="s">
        <v>1962</v>
      </c>
    </row>
    <row r="197" spans="1:65" s="2" customFormat="1" ht="28.8">
      <c r="A197" s="35"/>
      <c r="B197" s="36"/>
      <c r="C197" s="37"/>
      <c r="D197" s="190" t="s">
        <v>197</v>
      </c>
      <c r="E197" s="37"/>
      <c r="F197" s="191" t="s">
        <v>1773</v>
      </c>
      <c r="G197" s="37"/>
      <c r="H197" s="37"/>
      <c r="I197" s="192"/>
      <c r="J197" s="37"/>
      <c r="K197" s="37"/>
      <c r="L197" s="40"/>
      <c r="M197" s="193"/>
      <c r="N197" s="194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197</v>
      </c>
      <c r="AU197" s="18" t="s">
        <v>86</v>
      </c>
    </row>
    <row r="198" spans="1:65" s="2" customFormat="1" ht="10.199999999999999">
      <c r="A198" s="35"/>
      <c r="B198" s="36"/>
      <c r="C198" s="37"/>
      <c r="D198" s="195" t="s">
        <v>199</v>
      </c>
      <c r="E198" s="37"/>
      <c r="F198" s="196" t="s">
        <v>1774</v>
      </c>
      <c r="G198" s="37"/>
      <c r="H198" s="37"/>
      <c r="I198" s="192"/>
      <c r="J198" s="37"/>
      <c r="K198" s="37"/>
      <c r="L198" s="40"/>
      <c r="M198" s="193"/>
      <c r="N198" s="194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199</v>
      </c>
      <c r="AU198" s="18" t="s">
        <v>86</v>
      </c>
    </row>
    <row r="199" spans="1:65" s="13" customFormat="1" ht="10.199999999999999">
      <c r="B199" s="197"/>
      <c r="C199" s="198"/>
      <c r="D199" s="190" t="s">
        <v>201</v>
      </c>
      <c r="E199" s="199" t="s">
        <v>19</v>
      </c>
      <c r="F199" s="200" t="s">
        <v>1906</v>
      </c>
      <c r="G199" s="198"/>
      <c r="H199" s="201">
        <v>0.65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201</v>
      </c>
      <c r="AU199" s="207" t="s">
        <v>86</v>
      </c>
      <c r="AV199" s="13" t="s">
        <v>86</v>
      </c>
      <c r="AW199" s="13" t="s">
        <v>37</v>
      </c>
      <c r="AX199" s="13" t="s">
        <v>84</v>
      </c>
      <c r="AY199" s="207" t="s">
        <v>189</v>
      </c>
    </row>
    <row r="200" spans="1:65" s="2" customFormat="1" ht="24.15" customHeight="1">
      <c r="A200" s="35"/>
      <c r="B200" s="36"/>
      <c r="C200" s="176" t="s">
        <v>361</v>
      </c>
      <c r="D200" s="176" t="s">
        <v>191</v>
      </c>
      <c r="E200" s="177" t="s">
        <v>790</v>
      </c>
      <c r="F200" s="178" t="s">
        <v>791</v>
      </c>
      <c r="G200" s="179" t="s">
        <v>230</v>
      </c>
      <c r="H200" s="180">
        <v>0.65</v>
      </c>
      <c r="I200" s="181"/>
      <c r="J200" s="182">
        <f>ROUND(I200*H200,2)</f>
        <v>0</v>
      </c>
      <c r="K200" s="183"/>
      <c r="L200" s="40"/>
      <c r="M200" s="184" t="s">
        <v>19</v>
      </c>
      <c r="N200" s="185" t="s">
        <v>47</v>
      </c>
      <c r="O200" s="65"/>
      <c r="P200" s="186">
        <f>O200*H200</f>
        <v>0</v>
      </c>
      <c r="Q200" s="186">
        <v>0</v>
      </c>
      <c r="R200" s="186">
        <f>Q200*H200</f>
        <v>0</v>
      </c>
      <c r="S200" s="186">
        <v>0</v>
      </c>
      <c r="T200" s="18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8" t="s">
        <v>195</v>
      </c>
      <c r="AT200" s="188" t="s">
        <v>191</v>
      </c>
      <c r="AU200" s="188" t="s">
        <v>86</v>
      </c>
      <c r="AY200" s="18" t="s">
        <v>189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8" t="s">
        <v>84</v>
      </c>
      <c r="BK200" s="189">
        <f>ROUND(I200*H200,2)</f>
        <v>0</v>
      </c>
      <c r="BL200" s="18" t="s">
        <v>195</v>
      </c>
      <c r="BM200" s="188" t="s">
        <v>1963</v>
      </c>
    </row>
    <row r="201" spans="1:65" s="2" customFormat="1" ht="10.199999999999999">
      <c r="A201" s="35"/>
      <c r="B201" s="36"/>
      <c r="C201" s="37"/>
      <c r="D201" s="190" t="s">
        <v>197</v>
      </c>
      <c r="E201" s="37"/>
      <c r="F201" s="191" t="s">
        <v>793</v>
      </c>
      <c r="G201" s="37"/>
      <c r="H201" s="37"/>
      <c r="I201" s="192"/>
      <c r="J201" s="37"/>
      <c r="K201" s="37"/>
      <c r="L201" s="40"/>
      <c r="M201" s="193"/>
      <c r="N201" s="194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197</v>
      </c>
      <c r="AU201" s="18" t="s">
        <v>86</v>
      </c>
    </row>
    <row r="202" spans="1:65" s="2" customFormat="1" ht="10.199999999999999">
      <c r="A202" s="35"/>
      <c r="B202" s="36"/>
      <c r="C202" s="37"/>
      <c r="D202" s="195" t="s">
        <v>199</v>
      </c>
      <c r="E202" s="37"/>
      <c r="F202" s="196" t="s">
        <v>794</v>
      </c>
      <c r="G202" s="37"/>
      <c r="H202" s="37"/>
      <c r="I202" s="192"/>
      <c r="J202" s="37"/>
      <c r="K202" s="37"/>
      <c r="L202" s="40"/>
      <c r="M202" s="193"/>
      <c r="N202" s="194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199</v>
      </c>
      <c r="AU202" s="18" t="s">
        <v>86</v>
      </c>
    </row>
    <row r="203" spans="1:65" s="13" customFormat="1" ht="10.199999999999999">
      <c r="B203" s="197"/>
      <c r="C203" s="198"/>
      <c r="D203" s="190" t="s">
        <v>201</v>
      </c>
      <c r="E203" s="199" t="s">
        <v>19</v>
      </c>
      <c r="F203" s="200" t="s">
        <v>1906</v>
      </c>
      <c r="G203" s="198"/>
      <c r="H203" s="201">
        <v>0.65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201</v>
      </c>
      <c r="AU203" s="207" t="s">
        <v>86</v>
      </c>
      <c r="AV203" s="13" t="s">
        <v>86</v>
      </c>
      <c r="AW203" s="13" t="s">
        <v>37</v>
      </c>
      <c r="AX203" s="13" t="s">
        <v>84</v>
      </c>
      <c r="AY203" s="207" t="s">
        <v>189</v>
      </c>
    </row>
    <row r="204" spans="1:65" s="2" customFormat="1" ht="24.15" customHeight="1">
      <c r="A204" s="35"/>
      <c r="B204" s="36"/>
      <c r="C204" s="176" t="s">
        <v>368</v>
      </c>
      <c r="D204" s="176" t="s">
        <v>191</v>
      </c>
      <c r="E204" s="177" t="s">
        <v>423</v>
      </c>
      <c r="F204" s="178" t="s">
        <v>424</v>
      </c>
      <c r="G204" s="179" t="s">
        <v>230</v>
      </c>
      <c r="H204" s="180">
        <v>0.36</v>
      </c>
      <c r="I204" s="181"/>
      <c r="J204" s="182">
        <f>ROUND(I204*H204,2)</f>
        <v>0</v>
      </c>
      <c r="K204" s="183"/>
      <c r="L204" s="40"/>
      <c r="M204" s="184" t="s">
        <v>19</v>
      </c>
      <c r="N204" s="185" t="s">
        <v>47</v>
      </c>
      <c r="O204" s="65"/>
      <c r="P204" s="186">
        <f>O204*H204</f>
        <v>0</v>
      </c>
      <c r="Q204" s="186">
        <v>0.19536000000000001</v>
      </c>
      <c r="R204" s="186">
        <f>Q204*H204</f>
        <v>7.0329600000000006E-2</v>
      </c>
      <c r="S204" s="186">
        <v>0</v>
      </c>
      <c r="T204" s="18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8" t="s">
        <v>195</v>
      </c>
      <c r="AT204" s="188" t="s">
        <v>191</v>
      </c>
      <c r="AU204" s="188" t="s">
        <v>86</v>
      </c>
      <c r="AY204" s="18" t="s">
        <v>189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8" t="s">
        <v>84</v>
      </c>
      <c r="BK204" s="189">
        <f>ROUND(I204*H204,2)</f>
        <v>0</v>
      </c>
      <c r="BL204" s="18" t="s">
        <v>195</v>
      </c>
      <c r="BM204" s="188" t="s">
        <v>1964</v>
      </c>
    </row>
    <row r="205" spans="1:65" s="2" customFormat="1" ht="38.4">
      <c r="A205" s="35"/>
      <c r="B205" s="36"/>
      <c r="C205" s="37"/>
      <c r="D205" s="190" t="s">
        <v>197</v>
      </c>
      <c r="E205" s="37"/>
      <c r="F205" s="191" t="s">
        <v>426</v>
      </c>
      <c r="G205" s="37"/>
      <c r="H205" s="37"/>
      <c r="I205" s="192"/>
      <c r="J205" s="37"/>
      <c r="K205" s="37"/>
      <c r="L205" s="40"/>
      <c r="M205" s="193"/>
      <c r="N205" s="194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197</v>
      </c>
      <c r="AU205" s="18" t="s">
        <v>86</v>
      </c>
    </row>
    <row r="206" spans="1:65" s="2" customFormat="1" ht="10.199999999999999">
      <c r="A206" s="35"/>
      <c r="B206" s="36"/>
      <c r="C206" s="37"/>
      <c r="D206" s="195" t="s">
        <v>199</v>
      </c>
      <c r="E206" s="37"/>
      <c r="F206" s="196" t="s">
        <v>427</v>
      </c>
      <c r="G206" s="37"/>
      <c r="H206" s="37"/>
      <c r="I206" s="192"/>
      <c r="J206" s="37"/>
      <c r="K206" s="37"/>
      <c r="L206" s="40"/>
      <c r="M206" s="193"/>
      <c r="N206" s="194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199</v>
      </c>
      <c r="AU206" s="18" t="s">
        <v>86</v>
      </c>
    </row>
    <row r="207" spans="1:65" s="13" customFormat="1" ht="10.199999999999999">
      <c r="B207" s="197"/>
      <c r="C207" s="198"/>
      <c r="D207" s="190" t="s">
        <v>201</v>
      </c>
      <c r="E207" s="199" t="s">
        <v>19</v>
      </c>
      <c r="F207" s="200" t="s">
        <v>1753</v>
      </c>
      <c r="G207" s="198"/>
      <c r="H207" s="201">
        <v>0.36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201</v>
      </c>
      <c r="AU207" s="207" t="s">
        <v>86</v>
      </c>
      <c r="AV207" s="13" t="s">
        <v>86</v>
      </c>
      <c r="AW207" s="13" t="s">
        <v>37</v>
      </c>
      <c r="AX207" s="13" t="s">
        <v>84</v>
      </c>
      <c r="AY207" s="207" t="s">
        <v>189</v>
      </c>
    </row>
    <row r="208" spans="1:65" s="2" customFormat="1" ht="16.5" customHeight="1">
      <c r="A208" s="35"/>
      <c r="B208" s="36"/>
      <c r="C208" s="208" t="s">
        <v>374</v>
      </c>
      <c r="D208" s="208" t="s">
        <v>269</v>
      </c>
      <c r="E208" s="209" t="s">
        <v>429</v>
      </c>
      <c r="F208" s="210" t="s">
        <v>430</v>
      </c>
      <c r="G208" s="211" t="s">
        <v>230</v>
      </c>
      <c r="H208" s="212">
        <v>0.36399999999999999</v>
      </c>
      <c r="I208" s="213"/>
      <c r="J208" s="214">
        <f>ROUND(I208*H208,2)</f>
        <v>0</v>
      </c>
      <c r="K208" s="215"/>
      <c r="L208" s="216"/>
      <c r="M208" s="217" t="s">
        <v>19</v>
      </c>
      <c r="N208" s="218" t="s">
        <v>47</v>
      </c>
      <c r="O208" s="65"/>
      <c r="P208" s="186">
        <f>O208*H208</f>
        <v>0</v>
      </c>
      <c r="Q208" s="186">
        <v>0.41699999999999998</v>
      </c>
      <c r="R208" s="186">
        <f>Q208*H208</f>
        <v>0.15178799999999998</v>
      </c>
      <c r="S208" s="186">
        <v>0</v>
      </c>
      <c r="T208" s="18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8" t="s">
        <v>226</v>
      </c>
      <c r="AT208" s="188" t="s">
        <v>269</v>
      </c>
      <c r="AU208" s="188" t="s">
        <v>86</v>
      </c>
      <c r="AY208" s="18" t="s">
        <v>189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8" t="s">
        <v>84</v>
      </c>
      <c r="BK208" s="189">
        <f>ROUND(I208*H208,2)</f>
        <v>0</v>
      </c>
      <c r="BL208" s="18" t="s">
        <v>195</v>
      </c>
      <c r="BM208" s="188" t="s">
        <v>1965</v>
      </c>
    </row>
    <row r="209" spans="1:65" s="2" customFormat="1" ht="10.199999999999999">
      <c r="A209" s="35"/>
      <c r="B209" s="36"/>
      <c r="C209" s="37"/>
      <c r="D209" s="190" t="s">
        <v>197</v>
      </c>
      <c r="E209" s="37"/>
      <c r="F209" s="191" t="s">
        <v>430</v>
      </c>
      <c r="G209" s="37"/>
      <c r="H209" s="37"/>
      <c r="I209" s="192"/>
      <c r="J209" s="37"/>
      <c r="K209" s="37"/>
      <c r="L209" s="40"/>
      <c r="M209" s="193"/>
      <c r="N209" s="194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197</v>
      </c>
      <c r="AU209" s="18" t="s">
        <v>86</v>
      </c>
    </row>
    <row r="210" spans="1:65" s="13" customFormat="1" ht="10.199999999999999">
      <c r="B210" s="197"/>
      <c r="C210" s="198"/>
      <c r="D210" s="190" t="s">
        <v>201</v>
      </c>
      <c r="E210" s="198"/>
      <c r="F210" s="200" t="s">
        <v>1778</v>
      </c>
      <c r="G210" s="198"/>
      <c r="H210" s="201">
        <v>0.36399999999999999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201</v>
      </c>
      <c r="AU210" s="207" t="s">
        <v>86</v>
      </c>
      <c r="AV210" s="13" t="s">
        <v>86</v>
      </c>
      <c r="AW210" s="13" t="s">
        <v>4</v>
      </c>
      <c r="AX210" s="13" t="s">
        <v>84</v>
      </c>
      <c r="AY210" s="207" t="s">
        <v>189</v>
      </c>
    </row>
    <row r="211" spans="1:65" s="12" customFormat="1" ht="22.8" customHeight="1">
      <c r="B211" s="160"/>
      <c r="C211" s="161"/>
      <c r="D211" s="162" t="s">
        <v>75</v>
      </c>
      <c r="E211" s="174" t="s">
        <v>226</v>
      </c>
      <c r="F211" s="174" t="s">
        <v>433</v>
      </c>
      <c r="G211" s="161"/>
      <c r="H211" s="161"/>
      <c r="I211" s="164"/>
      <c r="J211" s="175">
        <f>BK211</f>
        <v>0</v>
      </c>
      <c r="K211" s="161"/>
      <c r="L211" s="166"/>
      <c r="M211" s="167"/>
      <c r="N211" s="168"/>
      <c r="O211" s="168"/>
      <c r="P211" s="169">
        <f>SUM(P212:P271)</f>
        <v>0</v>
      </c>
      <c r="Q211" s="168"/>
      <c r="R211" s="169">
        <f>SUM(R212:R271)</f>
        <v>0.65823500000000001</v>
      </c>
      <c r="S211" s="168"/>
      <c r="T211" s="170">
        <f>SUM(T212:T271)</f>
        <v>0</v>
      </c>
      <c r="AR211" s="171" t="s">
        <v>84</v>
      </c>
      <c r="AT211" s="172" t="s">
        <v>75</v>
      </c>
      <c r="AU211" s="172" t="s">
        <v>84</v>
      </c>
      <c r="AY211" s="171" t="s">
        <v>189</v>
      </c>
      <c r="BK211" s="173">
        <f>SUM(BK212:BK271)</f>
        <v>0</v>
      </c>
    </row>
    <row r="212" spans="1:65" s="2" customFormat="1" ht="24.15" customHeight="1">
      <c r="A212" s="35"/>
      <c r="B212" s="36"/>
      <c r="C212" s="176" t="s">
        <v>380</v>
      </c>
      <c r="D212" s="176" t="s">
        <v>191</v>
      </c>
      <c r="E212" s="177" t="s">
        <v>470</v>
      </c>
      <c r="F212" s="178" t="s">
        <v>471</v>
      </c>
      <c r="G212" s="179" t="s">
        <v>210</v>
      </c>
      <c r="H212" s="180">
        <v>1</v>
      </c>
      <c r="I212" s="181"/>
      <c r="J212" s="182">
        <f>ROUND(I212*H212,2)</f>
        <v>0</v>
      </c>
      <c r="K212" s="183"/>
      <c r="L212" s="40"/>
      <c r="M212" s="184" t="s">
        <v>19</v>
      </c>
      <c r="N212" s="185" t="s">
        <v>47</v>
      </c>
      <c r="O212" s="65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8" t="s">
        <v>195</v>
      </c>
      <c r="AT212" s="188" t="s">
        <v>191</v>
      </c>
      <c r="AU212" s="188" t="s">
        <v>86</v>
      </c>
      <c r="AY212" s="18" t="s">
        <v>189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18" t="s">
        <v>84</v>
      </c>
      <c r="BK212" s="189">
        <f>ROUND(I212*H212,2)</f>
        <v>0</v>
      </c>
      <c r="BL212" s="18" t="s">
        <v>195</v>
      </c>
      <c r="BM212" s="188" t="s">
        <v>1966</v>
      </c>
    </row>
    <row r="213" spans="1:65" s="2" customFormat="1" ht="28.8">
      <c r="A213" s="35"/>
      <c r="B213" s="36"/>
      <c r="C213" s="37"/>
      <c r="D213" s="190" t="s">
        <v>197</v>
      </c>
      <c r="E213" s="37"/>
      <c r="F213" s="191" t="s">
        <v>473</v>
      </c>
      <c r="G213" s="37"/>
      <c r="H213" s="37"/>
      <c r="I213" s="192"/>
      <c r="J213" s="37"/>
      <c r="K213" s="37"/>
      <c r="L213" s="40"/>
      <c r="M213" s="193"/>
      <c r="N213" s="194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197</v>
      </c>
      <c r="AU213" s="18" t="s">
        <v>86</v>
      </c>
    </row>
    <row r="214" spans="1:65" s="2" customFormat="1" ht="10.199999999999999">
      <c r="A214" s="35"/>
      <c r="B214" s="36"/>
      <c r="C214" s="37"/>
      <c r="D214" s="195" t="s">
        <v>199</v>
      </c>
      <c r="E214" s="37"/>
      <c r="F214" s="196" t="s">
        <v>1967</v>
      </c>
      <c r="G214" s="37"/>
      <c r="H214" s="37"/>
      <c r="I214" s="192"/>
      <c r="J214" s="37"/>
      <c r="K214" s="37"/>
      <c r="L214" s="40"/>
      <c r="M214" s="193"/>
      <c r="N214" s="194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199</v>
      </c>
      <c r="AU214" s="18" t="s">
        <v>86</v>
      </c>
    </row>
    <row r="215" spans="1:65" s="13" customFormat="1" ht="10.199999999999999">
      <c r="B215" s="197"/>
      <c r="C215" s="198"/>
      <c r="D215" s="190" t="s">
        <v>201</v>
      </c>
      <c r="E215" s="199" t="s">
        <v>1334</v>
      </c>
      <c r="F215" s="200" t="s">
        <v>84</v>
      </c>
      <c r="G215" s="198"/>
      <c r="H215" s="201">
        <v>1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201</v>
      </c>
      <c r="AU215" s="207" t="s">
        <v>86</v>
      </c>
      <c r="AV215" s="13" t="s">
        <v>86</v>
      </c>
      <c r="AW215" s="13" t="s">
        <v>37</v>
      </c>
      <c r="AX215" s="13" t="s">
        <v>84</v>
      </c>
      <c r="AY215" s="207" t="s">
        <v>189</v>
      </c>
    </row>
    <row r="216" spans="1:65" s="2" customFormat="1" ht="21.75" customHeight="1">
      <c r="A216" s="35"/>
      <c r="B216" s="36"/>
      <c r="C216" s="208" t="s">
        <v>386</v>
      </c>
      <c r="D216" s="208" t="s">
        <v>269</v>
      </c>
      <c r="E216" s="209" t="s">
        <v>476</v>
      </c>
      <c r="F216" s="210" t="s">
        <v>477</v>
      </c>
      <c r="G216" s="211" t="s">
        <v>210</v>
      </c>
      <c r="H216" s="212">
        <v>1</v>
      </c>
      <c r="I216" s="213"/>
      <c r="J216" s="214">
        <f>ROUND(I216*H216,2)</f>
        <v>0</v>
      </c>
      <c r="K216" s="215"/>
      <c r="L216" s="216"/>
      <c r="M216" s="217" t="s">
        <v>19</v>
      </c>
      <c r="N216" s="218" t="s">
        <v>47</v>
      </c>
      <c r="O216" s="65"/>
      <c r="P216" s="186">
        <f>O216*H216</f>
        <v>0</v>
      </c>
      <c r="Q216" s="186">
        <v>3.1800000000000001E-3</v>
      </c>
      <c r="R216" s="186">
        <f>Q216*H216</f>
        <v>3.1800000000000001E-3</v>
      </c>
      <c r="S216" s="186">
        <v>0</v>
      </c>
      <c r="T216" s="18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8" t="s">
        <v>226</v>
      </c>
      <c r="AT216" s="188" t="s">
        <v>269</v>
      </c>
      <c r="AU216" s="188" t="s">
        <v>86</v>
      </c>
      <c r="AY216" s="18" t="s">
        <v>189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8" t="s">
        <v>84</v>
      </c>
      <c r="BK216" s="189">
        <f>ROUND(I216*H216,2)</f>
        <v>0</v>
      </c>
      <c r="BL216" s="18" t="s">
        <v>195</v>
      </c>
      <c r="BM216" s="188" t="s">
        <v>1968</v>
      </c>
    </row>
    <row r="217" spans="1:65" s="2" customFormat="1" ht="10.199999999999999">
      <c r="A217" s="35"/>
      <c r="B217" s="36"/>
      <c r="C217" s="37"/>
      <c r="D217" s="190" t="s">
        <v>197</v>
      </c>
      <c r="E217" s="37"/>
      <c r="F217" s="191" t="s">
        <v>477</v>
      </c>
      <c r="G217" s="37"/>
      <c r="H217" s="37"/>
      <c r="I217" s="192"/>
      <c r="J217" s="37"/>
      <c r="K217" s="37"/>
      <c r="L217" s="40"/>
      <c r="M217" s="193"/>
      <c r="N217" s="194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197</v>
      </c>
      <c r="AU217" s="18" t="s">
        <v>86</v>
      </c>
    </row>
    <row r="218" spans="1:65" s="2" customFormat="1" ht="24.15" customHeight="1">
      <c r="A218" s="35"/>
      <c r="B218" s="36"/>
      <c r="C218" s="176" t="s">
        <v>393</v>
      </c>
      <c r="D218" s="176" t="s">
        <v>191</v>
      </c>
      <c r="E218" s="177" t="s">
        <v>487</v>
      </c>
      <c r="F218" s="178" t="s">
        <v>488</v>
      </c>
      <c r="G218" s="179" t="s">
        <v>194</v>
      </c>
      <c r="H218" s="180">
        <v>3</v>
      </c>
      <c r="I218" s="181"/>
      <c r="J218" s="182">
        <f>ROUND(I218*H218,2)</f>
        <v>0</v>
      </c>
      <c r="K218" s="183"/>
      <c r="L218" s="40"/>
      <c r="M218" s="184" t="s">
        <v>19</v>
      </c>
      <c r="N218" s="185" t="s">
        <v>47</v>
      </c>
      <c r="O218" s="65"/>
      <c r="P218" s="186">
        <f>O218*H218</f>
        <v>0</v>
      </c>
      <c r="Q218" s="186">
        <v>0</v>
      </c>
      <c r="R218" s="186">
        <f>Q218*H218</f>
        <v>0</v>
      </c>
      <c r="S218" s="186">
        <v>0</v>
      </c>
      <c r="T218" s="18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8" t="s">
        <v>195</v>
      </c>
      <c r="AT218" s="188" t="s">
        <v>191</v>
      </c>
      <c r="AU218" s="188" t="s">
        <v>86</v>
      </c>
      <c r="AY218" s="18" t="s">
        <v>189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18" t="s">
        <v>84</v>
      </c>
      <c r="BK218" s="189">
        <f>ROUND(I218*H218,2)</f>
        <v>0</v>
      </c>
      <c r="BL218" s="18" t="s">
        <v>195</v>
      </c>
      <c r="BM218" s="188" t="s">
        <v>1969</v>
      </c>
    </row>
    <row r="219" spans="1:65" s="2" customFormat="1" ht="28.8">
      <c r="A219" s="35"/>
      <c r="B219" s="36"/>
      <c r="C219" s="37"/>
      <c r="D219" s="190" t="s">
        <v>197</v>
      </c>
      <c r="E219" s="37"/>
      <c r="F219" s="191" t="s">
        <v>490</v>
      </c>
      <c r="G219" s="37"/>
      <c r="H219" s="37"/>
      <c r="I219" s="192"/>
      <c r="J219" s="37"/>
      <c r="K219" s="37"/>
      <c r="L219" s="40"/>
      <c r="M219" s="193"/>
      <c r="N219" s="194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197</v>
      </c>
      <c r="AU219" s="18" t="s">
        <v>86</v>
      </c>
    </row>
    <row r="220" spans="1:65" s="2" customFormat="1" ht="10.199999999999999">
      <c r="A220" s="35"/>
      <c r="B220" s="36"/>
      <c r="C220" s="37"/>
      <c r="D220" s="195" t="s">
        <v>199</v>
      </c>
      <c r="E220" s="37"/>
      <c r="F220" s="196" t="s">
        <v>491</v>
      </c>
      <c r="G220" s="37"/>
      <c r="H220" s="37"/>
      <c r="I220" s="192"/>
      <c r="J220" s="37"/>
      <c r="K220" s="37"/>
      <c r="L220" s="40"/>
      <c r="M220" s="193"/>
      <c r="N220" s="194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199</v>
      </c>
      <c r="AU220" s="18" t="s">
        <v>86</v>
      </c>
    </row>
    <row r="221" spans="1:65" s="13" customFormat="1" ht="10.199999999999999">
      <c r="B221" s="197"/>
      <c r="C221" s="198"/>
      <c r="D221" s="190" t="s">
        <v>201</v>
      </c>
      <c r="E221" s="199" t="s">
        <v>19</v>
      </c>
      <c r="F221" s="200" t="s">
        <v>1782</v>
      </c>
      <c r="G221" s="198"/>
      <c r="H221" s="201">
        <v>3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201</v>
      </c>
      <c r="AU221" s="207" t="s">
        <v>86</v>
      </c>
      <c r="AV221" s="13" t="s">
        <v>86</v>
      </c>
      <c r="AW221" s="13" t="s">
        <v>37</v>
      </c>
      <c r="AX221" s="13" t="s">
        <v>84</v>
      </c>
      <c r="AY221" s="207" t="s">
        <v>189</v>
      </c>
    </row>
    <row r="222" spans="1:65" s="2" customFormat="1" ht="16.5" customHeight="1">
      <c r="A222" s="35"/>
      <c r="B222" s="36"/>
      <c r="C222" s="208" t="s">
        <v>400</v>
      </c>
      <c r="D222" s="208" t="s">
        <v>269</v>
      </c>
      <c r="E222" s="209" t="s">
        <v>498</v>
      </c>
      <c r="F222" s="210" t="s">
        <v>499</v>
      </c>
      <c r="G222" s="211" t="s">
        <v>194</v>
      </c>
      <c r="H222" s="212">
        <v>2</v>
      </c>
      <c r="I222" s="213"/>
      <c r="J222" s="214">
        <f>ROUND(I222*H222,2)</f>
        <v>0</v>
      </c>
      <c r="K222" s="215"/>
      <c r="L222" s="216"/>
      <c r="M222" s="217" t="s">
        <v>19</v>
      </c>
      <c r="N222" s="218" t="s">
        <v>47</v>
      </c>
      <c r="O222" s="65"/>
      <c r="P222" s="186">
        <f>O222*H222</f>
        <v>0</v>
      </c>
      <c r="Q222" s="186">
        <v>7.2000000000000005E-4</v>
      </c>
      <c r="R222" s="186">
        <f>Q222*H222</f>
        <v>1.4400000000000001E-3</v>
      </c>
      <c r="S222" s="186">
        <v>0</v>
      </c>
      <c r="T222" s="18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8" t="s">
        <v>226</v>
      </c>
      <c r="AT222" s="188" t="s">
        <v>269</v>
      </c>
      <c r="AU222" s="188" t="s">
        <v>86</v>
      </c>
      <c r="AY222" s="18" t="s">
        <v>189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18" t="s">
        <v>84</v>
      </c>
      <c r="BK222" s="189">
        <f>ROUND(I222*H222,2)</f>
        <v>0</v>
      </c>
      <c r="BL222" s="18" t="s">
        <v>195</v>
      </c>
      <c r="BM222" s="188" t="s">
        <v>1970</v>
      </c>
    </row>
    <row r="223" spans="1:65" s="2" customFormat="1" ht="10.199999999999999">
      <c r="A223" s="35"/>
      <c r="B223" s="36"/>
      <c r="C223" s="37"/>
      <c r="D223" s="190" t="s">
        <v>197</v>
      </c>
      <c r="E223" s="37"/>
      <c r="F223" s="191" t="s">
        <v>499</v>
      </c>
      <c r="G223" s="37"/>
      <c r="H223" s="37"/>
      <c r="I223" s="192"/>
      <c r="J223" s="37"/>
      <c r="K223" s="37"/>
      <c r="L223" s="40"/>
      <c r="M223" s="193"/>
      <c r="N223" s="194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197</v>
      </c>
      <c r="AU223" s="18" t="s">
        <v>86</v>
      </c>
    </row>
    <row r="224" spans="1:65" s="13" customFormat="1" ht="10.199999999999999">
      <c r="B224" s="197"/>
      <c r="C224" s="198"/>
      <c r="D224" s="190" t="s">
        <v>201</v>
      </c>
      <c r="E224" s="199" t="s">
        <v>19</v>
      </c>
      <c r="F224" s="200" t="s">
        <v>86</v>
      </c>
      <c r="G224" s="198"/>
      <c r="H224" s="201">
        <v>2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201</v>
      </c>
      <c r="AU224" s="207" t="s">
        <v>86</v>
      </c>
      <c r="AV224" s="13" t="s">
        <v>86</v>
      </c>
      <c r="AW224" s="13" t="s">
        <v>37</v>
      </c>
      <c r="AX224" s="13" t="s">
        <v>84</v>
      </c>
      <c r="AY224" s="207" t="s">
        <v>189</v>
      </c>
    </row>
    <row r="225" spans="1:65" s="2" customFormat="1" ht="21.75" customHeight="1">
      <c r="A225" s="35"/>
      <c r="B225" s="36"/>
      <c r="C225" s="208" t="s">
        <v>407</v>
      </c>
      <c r="D225" s="208" t="s">
        <v>269</v>
      </c>
      <c r="E225" s="209" t="s">
        <v>1971</v>
      </c>
      <c r="F225" s="210" t="s">
        <v>1972</v>
      </c>
      <c r="G225" s="211" t="s">
        <v>194</v>
      </c>
      <c r="H225" s="212">
        <v>1</v>
      </c>
      <c r="I225" s="213"/>
      <c r="J225" s="214">
        <f>ROUND(I225*H225,2)</f>
        <v>0</v>
      </c>
      <c r="K225" s="215"/>
      <c r="L225" s="216"/>
      <c r="M225" s="217" t="s">
        <v>19</v>
      </c>
      <c r="N225" s="218" t="s">
        <v>47</v>
      </c>
      <c r="O225" s="65"/>
      <c r="P225" s="186">
        <f>O225*H225</f>
        <v>0</v>
      </c>
      <c r="Q225" s="186">
        <v>9.1E-4</v>
      </c>
      <c r="R225" s="186">
        <f>Q225*H225</f>
        <v>9.1E-4</v>
      </c>
      <c r="S225" s="186">
        <v>0</v>
      </c>
      <c r="T225" s="18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8" t="s">
        <v>226</v>
      </c>
      <c r="AT225" s="188" t="s">
        <v>269</v>
      </c>
      <c r="AU225" s="188" t="s">
        <v>86</v>
      </c>
      <c r="AY225" s="18" t="s">
        <v>189</v>
      </c>
      <c r="BE225" s="189">
        <f>IF(N225="základní",J225,0)</f>
        <v>0</v>
      </c>
      <c r="BF225" s="189">
        <f>IF(N225="snížená",J225,0)</f>
        <v>0</v>
      </c>
      <c r="BG225" s="189">
        <f>IF(N225="zákl. přenesená",J225,0)</f>
        <v>0</v>
      </c>
      <c r="BH225" s="189">
        <f>IF(N225="sníž. přenesená",J225,0)</f>
        <v>0</v>
      </c>
      <c r="BI225" s="189">
        <f>IF(N225="nulová",J225,0)</f>
        <v>0</v>
      </c>
      <c r="BJ225" s="18" t="s">
        <v>84</v>
      </c>
      <c r="BK225" s="189">
        <f>ROUND(I225*H225,2)</f>
        <v>0</v>
      </c>
      <c r="BL225" s="18" t="s">
        <v>195</v>
      </c>
      <c r="BM225" s="188" t="s">
        <v>1973</v>
      </c>
    </row>
    <row r="226" spans="1:65" s="2" customFormat="1" ht="10.199999999999999">
      <c r="A226" s="35"/>
      <c r="B226" s="36"/>
      <c r="C226" s="37"/>
      <c r="D226" s="190" t="s">
        <v>197</v>
      </c>
      <c r="E226" s="37"/>
      <c r="F226" s="191" t="s">
        <v>1972</v>
      </c>
      <c r="G226" s="37"/>
      <c r="H226" s="37"/>
      <c r="I226" s="192"/>
      <c r="J226" s="37"/>
      <c r="K226" s="37"/>
      <c r="L226" s="40"/>
      <c r="M226" s="193"/>
      <c r="N226" s="194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197</v>
      </c>
      <c r="AU226" s="18" t="s">
        <v>86</v>
      </c>
    </row>
    <row r="227" spans="1:65" s="13" customFormat="1" ht="10.199999999999999">
      <c r="B227" s="197"/>
      <c r="C227" s="198"/>
      <c r="D227" s="190" t="s">
        <v>201</v>
      </c>
      <c r="E227" s="199" t="s">
        <v>19</v>
      </c>
      <c r="F227" s="200" t="s">
        <v>84</v>
      </c>
      <c r="G227" s="198"/>
      <c r="H227" s="201">
        <v>1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201</v>
      </c>
      <c r="AU227" s="207" t="s">
        <v>86</v>
      </c>
      <c r="AV227" s="13" t="s">
        <v>86</v>
      </c>
      <c r="AW227" s="13" t="s">
        <v>37</v>
      </c>
      <c r="AX227" s="13" t="s">
        <v>84</v>
      </c>
      <c r="AY227" s="207" t="s">
        <v>189</v>
      </c>
    </row>
    <row r="228" spans="1:65" s="2" customFormat="1" ht="24.15" customHeight="1">
      <c r="A228" s="35"/>
      <c r="B228" s="36"/>
      <c r="C228" s="176" t="s">
        <v>414</v>
      </c>
      <c r="D228" s="176" t="s">
        <v>191</v>
      </c>
      <c r="E228" s="177" t="s">
        <v>596</v>
      </c>
      <c r="F228" s="178" t="s">
        <v>597</v>
      </c>
      <c r="G228" s="179" t="s">
        <v>194</v>
      </c>
      <c r="H228" s="180">
        <v>1</v>
      </c>
      <c r="I228" s="181"/>
      <c r="J228" s="182">
        <f>ROUND(I228*H228,2)</f>
        <v>0</v>
      </c>
      <c r="K228" s="183"/>
      <c r="L228" s="40"/>
      <c r="M228" s="184" t="s">
        <v>19</v>
      </c>
      <c r="N228" s="185" t="s">
        <v>47</v>
      </c>
      <c r="O228" s="65"/>
      <c r="P228" s="186">
        <f>O228*H228</f>
        <v>0</v>
      </c>
      <c r="Q228" s="186">
        <v>0</v>
      </c>
      <c r="R228" s="186">
        <f>Q228*H228</f>
        <v>0</v>
      </c>
      <c r="S228" s="186">
        <v>0</v>
      </c>
      <c r="T228" s="18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8" t="s">
        <v>195</v>
      </c>
      <c r="AT228" s="188" t="s">
        <v>191</v>
      </c>
      <c r="AU228" s="188" t="s">
        <v>86</v>
      </c>
      <c r="AY228" s="18" t="s">
        <v>189</v>
      </c>
      <c r="BE228" s="189">
        <f>IF(N228="základní",J228,0)</f>
        <v>0</v>
      </c>
      <c r="BF228" s="189">
        <f>IF(N228="snížená",J228,0)</f>
        <v>0</v>
      </c>
      <c r="BG228" s="189">
        <f>IF(N228="zákl. přenesená",J228,0)</f>
        <v>0</v>
      </c>
      <c r="BH228" s="189">
        <f>IF(N228="sníž. přenesená",J228,0)</f>
        <v>0</v>
      </c>
      <c r="BI228" s="189">
        <f>IF(N228="nulová",J228,0)</f>
        <v>0</v>
      </c>
      <c r="BJ228" s="18" t="s">
        <v>84</v>
      </c>
      <c r="BK228" s="189">
        <f>ROUND(I228*H228,2)</f>
        <v>0</v>
      </c>
      <c r="BL228" s="18" t="s">
        <v>195</v>
      </c>
      <c r="BM228" s="188" t="s">
        <v>1974</v>
      </c>
    </row>
    <row r="229" spans="1:65" s="2" customFormat="1" ht="28.8">
      <c r="A229" s="35"/>
      <c r="B229" s="36"/>
      <c r="C229" s="37"/>
      <c r="D229" s="190" t="s">
        <v>197</v>
      </c>
      <c r="E229" s="37"/>
      <c r="F229" s="191" t="s">
        <v>599</v>
      </c>
      <c r="G229" s="37"/>
      <c r="H229" s="37"/>
      <c r="I229" s="192"/>
      <c r="J229" s="37"/>
      <c r="K229" s="37"/>
      <c r="L229" s="40"/>
      <c r="M229" s="193"/>
      <c r="N229" s="194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197</v>
      </c>
      <c r="AU229" s="18" t="s">
        <v>86</v>
      </c>
    </row>
    <row r="230" spans="1:65" s="2" customFormat="1" ht="10.199999999999999">
      <c r="A230" s="35"/>
      <c r="B230" s="36"/>
      <c r="C230" s="37"/>
      <c r="D230" s="195" t="s">
        <v>199</v>
      </c>
      <c r="E230" s="37"/>
      <c r="F230" s="196" t="s">
        <v>600</v>
      </c>
      <c r="G230" s="37"/>
      <c r="H230" s="37"/>
      <c r="I230" s="192"/>
      <c r="J230" s="37"/>
      <c r="K230" s="37"/>
      <c r="L230" s="40"/>
      <c r="M230" s="193"/>
      <c r="N230" s="194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199</v>
      </c>
      <c r="AU230" s="18" t="s">
        <v>86</v>
      </c>
    </row>
    <row r="231" spans="1:65" s="13" customFormat="1" ht="10.199999999999999">
      <c r="B231" s="197"/>
      <c r="C231" s="198"/>
      <c r="D231" s="190" t="s">
        <v>201</v>
      </c>
      <c r="E231" s="199" t="s">
        <v>19</v>
      </c>
      <c r="F231" s="200" t="s">
        <v>84</v>
      </c>
      <c r="G231" s="198"/>
      <c r="H231" s="201">
        <v>1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201</v>
      </c>
      <c r="AU231" s="207" t="s">
        <v>86</v>
      </c>
      <c r="AV231" s="13" t="s">
        <v>86</v>
      </c>
      <c r="AW231" s="13" t="s">
        <v>37</v>
      </c>
      <c r="AX231" s="13" t="s">
        <v>84</v>
      </c>
      <c r="AY231" s="207" t="s">
        <v>189</v>
      </c>
    </row>
    <row r="232" spans="1:65" s="2" customFormat="1" ht="24.15" customHeight="1">
      <c r="A232" s="35"/>
      <c r="B232" s="36"/>
      <c r="C232" s="208" t="s">
        <v>422</v>
      </c>
      <c r="D232" s="208" t="s">
        <v>269</v>
      </c>
      <c r="E232" s="209" t="s">
        <v>602</v>
      </c>
      <c r="F232" s="210" t="s">
        <v>603</v>
      </c>
      <c r="G232" s="211" t="s">
        <v>194</v>
      </c>
      <c r="H232" s="212">
        <v>1</v>
      </c>
      <c r="I232" s="213"/>
      <c r="J232" s="214">
        <f>ROUND(I232*H232,2)</f>
        <v>0</v>
      </c>
      <c r="K232" s="215"/>
      <c r="L232" s="216"/>
      <c r="M232" s="217" t="s">
        <v>19</v>
      </c>
      <c r="N232" s="218" t="s">
        <v>47</v>
      </c>
      <c r="O232" s="65"/>
      <c r="P232" s="186">
        <f>O232*H232</f>
        <v>0</v>
      </c>
      <c r="Q232" s="186">
        <v>2.7E-2</v>
      </c>
      <c r="R232" s="186">
        <f>Q232*H232</f>
        <v>2.7E-2</v>
      </c>
      <c r="S232" s="186">
        <v>0</v>
      </c>
      <c r="T232" s="18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8" t="s">
        <v>226</v>
      </c>
      <c r="AT232" s="188" t="s">
        <v>269</v>
      </c>
      <c r="AU232" s="188" t="s">
        <v>86</v>
      </c>
      <c r="AY232" s="18" t="s">
        <v>189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8" t="s">
        <v>84</v>
      </c>
      <c r="BK232" s="189">
        <f>ROUND(I232*H232,2)</f>
        <v>0</v>
      </c>
      <c r="BL232" s="18" t="s">
        <v>195</v>
      </c>
      <c r="BM232" s="188" t="s">
        <v>1975</v>
      </c>
    </row>
    <row r="233" spans="1:65" s="2" customFormat="1" ht="19.2">
      <c r="A233" s="35"/>
      <c r="B233" s="36"/>
      <c r="C233" s="37"/>
      <c r="D233" s="190" t="s">
        <v>197</v>
      </c>
      <c r="E233" s="37"/>
      <c r="F233" s="191" t="s">
        <v>603</v>
      </c>
      <c r="G233" s="37"/>
      <c r="H233" s="37"/>
      <c r="I233" s="192"/>
      <c r="J233" s="37"/>
      <c r="K233" s="37"/>
      <c r="L233" s="40"/>
      <c r="M233" s="193"/>
      <c r="N233" s="194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197</v>
      </c>
      <c r="AU233" s="18" t="s">
        <v>86</v>
      </c>
    </row>
    <row r="234" spans="1:65" s="2" customFormat="1" ht="24.15" customHeight="1">
      <c r="A234" s="35"/>
      <c r="B234" s="36"/>
      <c r="C234" s="208" t="s">
        <v>428</v>
      </c>
      <c r="D234" s="208" t="s">
        <v>269</v>
      </c>
      <c r="E234" s="209" t="s">
        <v>1566</v>
      </c>
      <c r="F234" s="210" t="s">
        <v>1567</v>
      </c>
      <c r="G234" s="211" t="s">
        <v>194</v>
      </c>
      <c r="H234" s="212">
        <v>1</v>
      </c>
      <c r="I234" s="213"/>
      <c r="J234" s="214">
        <f>ROUND(I234*H234,2)</f>
        <v>0</v>
      </c>
      <c r="K234" s="215"/>
      <c r="L234" s="216"/>
      <c r="M234" s="217" t="s">
        <v>19</v>
      </c>
      <c r="N234" s="218" t="s">
        <v>47</v>
      </c>
      <c r="O234" s="65"/>
      <c r="P234" s="186">
        <f>O234*H234</f>
        <v>0</v>
      </c>
      <c r="Q234" s="186">
        <v>4.0000000000000001E-3</v>
      </c>
      <c r="R234" s="186">
        <f>Q234*H234</f>
        <v>4.0000000000000001E-3</v>
      </c>
      <c r="S234" s="186">
        <v>0</v>
      </c>
      <c r="T234" s="18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8" t="s">
        <v>226</v>
      </c>
      <c r="AT234" s="188" t="s">
        <v>269</v>
      </c>
      <c r="AU234" s="188" t="s">
        <v>86</v>
      </c>
      <c r="AY234" s="18" t="s">
        <v>189</v>
      </c>
      <c r="BE234" s="189">
        <f>IF(N234="základní",J234,0)</f>
        <v>0</v>
      </c>
      <c r="BF234" s="189">
        <f>IF(N234="snížená",J234,0)</f>
        <v>0</v>
      </c>
      <c r="BG234" s="189">
        <f>IF(N234="zákl. přenesená",J234,0)</f>
        <v>0</v>
      </c>
      <c r="BH234" s="189">
        <f>IF(N234="sníž. přenesená",J234,0)</f>
        <v>0</v>
      </c>
      <c r="BI234" s="189">
        <f>IF(N234="nulová",J234,0)</f>
        <v>0</v>
      </c>
      <c r="BJ234" s="18" t="s">
        <v>84</v>
      </c>
      <c r="BK234" s="189">
        <f>ROUND(I234*H234,2)</f>
        <v>0</v>
      </c>
      <c r="BL234" s="18" t="s">
        <v>195</v>
      </c>
      <c r="BM234" s="188" t="s">
        <v>1976</v>
      </c>
    </row>
    <row r="235" spans="1:65" s="2" customFormat="1" ht="10.199999999999999">
      <c r="A235" s="35"/>
      <c r="B235" s="36"/>
      <c r="C235" s="37"/>
      <c r="D235" s="190" t="s">
        <v>197</v>
      </c>
      <c r="E235" s="37"/>
      <c r="F235" s="191" t="s">
        <v>1567</v>
      </c>
      <c r="G235" s="37"/>
      <c r="H235" s="37"/>
      <c r="I235" s="192"/>
      <c r="J235" s="37"/>
      <c r="K235" s="37"/>
      <c r="L235" s="40"/>
      <c r="M235" s="193"/>
      <c r="N235" s="194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197</v>
      </c>
      <c r="AU235" s="18" t="s">
        <v>86</v>
      </c>
    </row>
    <row r="236" spans="1:65" s="13" customFormat="1" ht="10.199999999999999">
      <c r="B236" s="197"/>
      <c r="C236" s="198"/>
      <c r="D236" s="190" t="s">
        <v>201</v>
      </c>
      <c r="E236" s="199" t="s">
        <v>19</v>
      </c>
      <c r="F236" s="200" t="s">
        <v>84</v>
      </c>
      <c r="G236" s="198"/>
      <c r="H236" s="201">
        <v>1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201</v>
      </c>
      <c r="AU236" s="207" t="s">
        <v>86</v>
      </c>
      <c r="AV236" s="13" t="s">
        <v>86</v>
      </c>
      <c r="AW236" s="13" t="s">
        <v>37</v>
      </c>
      <c r="AX236" s="13" t="s">
        <v>84</v>
      </c>
      <c r="AY236" s="207" t="s">
        <v>189</v>
      </c>
    </row>
    <row r="237" spans="1:65" s="2" customFormat="1" ht="21.75" customHeight="1">
      <c r="A237" s="35"/>
      <c r="B237" s="36"/>
      <c r="C237" s="176" t="s">
        <v>434</v>
      </c>
      <c r="D237" s="176" t="s">
        <v>191</v>
      </c>
      <c r="E237" s="177" t="s">
        <v>610</v>
      </c>
      <c r="F237" s="178" t="s">
        <v>611</v>
      </c>
      <c r="G237" s="179" t="s">
        <v>210</v>
      </c>
      <c r="H237" s="180">
        <v>1</v>
      </c>
      <c r="I237" s="181"/>
      <c r="J237" s="182">
        <f>ROUND(I237*H237,2)</f>
        <v>0</v>
      </c>
      <c r="K237" s="183"/>
      <c r="L237" s="40"/>
      <c r="M237" s="184" t="s">
        <v>19</v>
      </c>
      <c r="N237" s="185" t="s">
        <v>47</v>
      </c>
      <c r="O237" s="65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8" t="s">
        <v>195</v>
      </c>
      <c r="AT237" s="188" t="s">
        <v>191</v>
      </c>
      <c r="AU237" s="188" t="s">
        <v>86</v>
      </c>
      <c r="AY237" s="18" t="s">
        <v>189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8" t="s">
        <v>84</v>
      </c>
      <c r="BK237" s="189">
        <f>ROUND(I237*H237,2)</f>
        <v>0</v>
      </c>
      <c r="BL237" s="18" t="s">
        <v>195</v>
      </c>
      <c r="BM237" s="188" t="s">
        <v>1977</v>
      </c>
    </row>
    <row r="238" spans="1:65" s="2" customFormat="1" ht="10.199999999999999">
      <c r="A238" s="35"/>
      <c r="B238" s="36"/>
      <c r="C238" s="37"/>
      <c r="D238" s="190" t="s">
        <v>197</v>
      </c>
      <c r="E238" s="37"/>
      <c r="F238" s="191" t="s">
        <v>613</v>
      </c>
      <c r="G238" s="37"/>
      <c r="H238" s="37"/>
      <c r="I238" s="192"/>
      <c r="J238" s="37"/>
      <c r="K238" s="37"/>
      <c r="L238" s="40"/>
      <c r="M238" s="193"/>
      <c r="N238" s="194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197</v>
      </c>
      <c r="AU238" s="18" t="s">
        <v>86</v>
      </c>
    </row>
    <row r="239" spans="1:65" s="2" customFormat="1" ht="10.199999999999999">
      <c r="A239" s="35"/>
      <c r="B239" s="36"/>
      <c r="C239" s="37"/>
      <c r="D239" s="195" t="s">
        <v>199</v>
      </c>
      <c r="E239" s="37"/>
      <c r="F239" s="196" t="s">
        <v>614</v>
      </c>
      <c r="G239" s="37"/>
      <c r="H239" s="37"/>
      <c r="I239" s="192"/>
      <c r="J239" s="37"/>
      <c r="K239" s="37"/>
      <c r="L239" s="40"/>
      <c r="M239" s="193"/>
      <c r="N239" s="194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199</v>
      </c>
      <c r="AU239" s="18" t="s">
        <v>86</v>
      </c>
    </row>
    <row r="240" spans="1:65" s="13" customFormat="1" ht="10.199999999999999">
      <c r="B240" s="197"/>
      <c r="C240" s="198"/>
      <c r="D240" s="190" t="s">
        <v>201</v>
      </c>
      <c r="E240" s="199" t="s">
        <v>19</v>
      </c>
      <c r="F240" s="200" t="s">
        <v>1334</v>
      </c>
      <c r="G240" s="198"/>
      <c r="H240" s="201">
        <v>1</v>
      </c>
      <c r="I240" s="202"/>
      <c r="J240" s="198"/>
      <c r="K240" s="198"/>
      <c r="L240" s="203"/>
      <c r="M240" s="204"/>
      <c r="N240" s="205"/>
      <c r="O240" s="205"/>
      <c r="P240" s="205"/>
      <c r="Q240" s="205"/>
      <c r="R240" s="205"/>
      <c r="S240" s="205"/>
      <c r="T240" s="206"/>
      <c r="AT240" s="207" t="s">
        <v>201</v>
      </c>
      <c r="AU240" s="207" t="s">
        <v>86</v>
      </c>
      <c r="AV240" s="13" t="s">
        <v>86</v>
      </c>
      <c r="AW240" s="13" t="s">
        <v>37</v>
      </c>
      <c r="AX240" s="13" t="s">
        <v>84</v>
      </c>
      <c r="AY240" s="207" t="s">
        <v>189</v>
      </c>
    </row>
    <row r="241" spans="1:65" s="2" customFormat="1" ht="24.15" customHeight="1">
      <c r="A241" s="35"/>
      <c r="B241" s="36"/>
      <c r="C241" s="176" t="s">
        <v>439</v>
      </c>
      <c r="D241" s="176" t="s">
        <v>191</v>
      </c>
      <c r="E241" s="177" t="s">
        <v>616</v>
      </c>
      <c r="F241" s="178" t="s">
        <v>617</v>
      </c>
      <c r="G241" s="179" t="s">
        <v>210</v>
      </c>
      <c r="H241" s="180">
        <v>1</v>
      </c>
      <c r="I241" s="181"/>
      <c r="J241" s="182">
        <f>ROUND(I241*H241,2)</f>
        <v>0</v>
      </c>
      <c r="K241" s="183"/>
      <c r="L241" s="40"/>
      <c r="M241" s="184" t="s">
        <v>19</v>
      </c>
      <c r="N241" s="185" t="s">
        <v>47</v>
      </c>
      <c r="O241" s="65"/>
      <c r="P241" s="186">
        <f>O241*H241</f>
        <v>0</v>
      </c>
      <c r="Q241" s="186">
        <v>0</v>
      </c>
      <c r="R241" s="186">
        <f>Q241*H241</f>
        <v>0</v>
      </c>
      <c r="S241" s="186">
        <v>0</v>
      </c>
      <c r="T241" s="18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8" t="s">
        <v>195</v>
      </c>
      <c r="AT241" s="188" t="s">
        <v>191</v>
      </c>
      <c r="AU241" s="188" t="s">
        <v>86</v>
      </c>
      <c r="AY241" s="18" t="s">
        <v>189</v>
      </c>
      <c r="BE241" s="189">
        <f>IF(N241="základní",J241,0)</f>
        <v>0</v>
      </c>
      <c r="BF241" s="189">
        <f>IF(N241="snížená",J241,0)</f>
        <v>0</v>
      </c>
      <c r="BG241" s="189">
        <f>IF(N241="zákl. přenesená",J241,0)</f>
        <v>0</v>
      </c>
      <c r="BH241" s="189">
        <f>IF(N241="sníž. přenesená",J241,0)</f>
        <v>0</v>
      </c>
      <c r="BI241" s="189">
        <f>IF(N241="nulová",J241,0)</f>
        <v>0</v>
      </c>
      <c r="BJ241" s="18" t="s">
        <v>84</v>
      </c>
      <c r="BK241" s="189">
        <f>ROUND(I241*H241,2)</f>
        <v>0</v>
      </c>
      <c r="BL241" s="18" t="s">
        <v>195</v>
      </c>
      <c r="BM241" s="188" t="s">
        <v>1978</v>
      </c>
    </row>
    <row r="242" spans="1:65" s="2" customFormat="1" ht="10.199999999999999">
      <c r="A242" s="35"/>
      <c r="B242" s="36"/>
      <c r="C242" s="37"/>
      <c r="D242" s="190" t="s">
        <v>197</v>
      </c>
      <c r="E242" s="37"/>
      <c r="F242" s="191" t="s">
        <v>617</v>
      </c>
      <c r="G242" s="37"/>
      <c r="H242" s="37"/>
      <c r="I242" s="192"/>
      <c r="J242" s="37"/>
      <c r="K242" s="37"/>
      <c r="L242" s="40"/>
      <c r="M242" s="193"/>
      <c r="N242" s="194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197</v>
      </c>
      <c r="AU242" s="18" t="s">
        <v>86</v>
      </c>
    </row>
    <row r="243" spans="1:65" s="2" customFormat="1" ht="10.199999999999999">
      <c r="A243" s="35"/>
      <c r="B243" s="36"/>
      <c r="C243" s="37"/>
      <c r="D243" s="195" t="s">
        <v>199</v>
      </c>
      <c r="E243" s="37"/>
      <c r="F243" s="196" t="s">
        <v>619</v>
      </c>
      <c r="G243" s="37"/>
      <c r="H243" s="37"/>
      <c r="I243" s="192"/>
      <c r="J243" s="37"/>
      <c r="K243" s="37"/>
      <c r="L243" s="40"/>
      <c r="M243" s="193"/>
      <c r="N243" s="194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199</v>
      </c>
      <c r="AU243" s="18" t="s">
        <v>86</v>
      </c>
    </row>
    <row r="244" spans="1:65" s="13" customFormat="1" ht="10.199999999999999">
      <c r="B244" s="197"/>
      <c r="C244" s="198"/>
      <c r="D244" s="190" t="s">
        <v>201</v>
      </c>
      <c r="E244" s="199" t="s">
        <v>19</v>
      </c>
      <c r="F244" s="200" t="s">
        <v>1334</v>
      </c>
      <c r="G244" s="198"/>
      <c r="H244" s="201">
        <v>1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201</v>
      </c>
      <c r="AU244" s="207" t="s">
        <v>86</v>
      </c>
      <c r="AV244" s="13" t="s">
        <v>86</v>
      </c>
      <c r="AW244" s="13" t="s">
        <v>37</v>
      </c>
      <c r="AX244" s="13" t="s">
        <v>84</v>
      </c>
      <c r="AY244" s="207" t="s">
        <v>189</v>
      </c>
    </row>
    <row r="245" spans="1:65" s="2" customFormat="1" ht="24.15" customHeight="1">
      <c r="A245" s="35"/>
      <c r="B245" s="36"/>
      <c r="C245" s="176" t="s">
        <v>445</v>
      </c>
      <c r="D245" s="176" t="s">
        <v>191</v>
      </c>
      <c r="E245" s="177" t="s">
        <v>621</v>
      </c>
      <c r="F245" s="178" t="s">
        <v>622</v>
      </c>
      <c r="G245" s="179" t="s">
        <v>194</v>
      </c>
      <c r="H245" s="180">
        <v>1</v>
      </c>
      <c r="I245" s="181"/>
      <c r="J245" s="182">
        <f>ROUND(I245*H245,2)</f>
        <v>0</v>
      </c>
      <c r="K245" s="183"/>
      <c r="L245" s="40"/>
      <c r="M245" s="184" t="s">
        <v>19</v>
      </c>
      <c r="N245" s="185" t="s">
        <v>47</v>
      </c>
      <c r="O245" s="65"/>
      <c r="P245" s="186">
        <f>O245*H245</f>
        <v>0</v>
      </c>
      <c r="Q245" s="186">
        <v>0.45937</v>
      </c>
      <c r="R245" s="186">
        <f>Q245*H245</f>
        <v>0.45937</v>
      </c>
      <c r="S245" s="186">
        <v>0</v>
      </c>
      <c r="T245" s="18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8" t="s">
        <v>195</v>
      </c>
      <c r="AT245" s="188" t="s">
        <v>191</v>
      </c>
      <c r="AU245" s="188" t="s">
        <v>86</v>
      </c>
      <c r="AY245" s="18" t="s">
        <v>189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18" t="s">
        <v>84</v>
      </c>
      <c r="BK245" s="189">
        <f>ROUND(I245*H245,2)</f>
        <v>0</v>
      </c>
      <c r="BL245" s="18" t="s">
        <v>195</v>
      </c>
      <c r="BM245" s="188" t="s">
        <v>1979</v>
      </c>
    </row>
    <row r="246" spans="1:65" s="2" customFormat="1" ht="19.2">
      <c r="A246" s="35"/>
      <c r="B246" s="36"/>
      <c r="C246" s="37"/>
      <c r="D246" s="190" t="s">
        <v>197</v>
      </c>
      <c r="E246" s="37"/>
      <c r="F246" s="191" t="s">
        <v>624</v>
      </c>
      <c r="G246" s="37"/>
      <c r="H246" s="37"/>
      <c r="I246" s="192"/>
      <c r="J246" s="37"/>
      <c r="K246" s="37"/>
      <c r="L246" s="40"/>
      <c r="M246" s="193"/>
      <c r="N246" s="194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197</v>
      </c>
      <c r="AU246" s="18" t="s">
        <v>86</v>
      </c>
    </row>
    <row r="247" spans="1:65" s="2" customFormat="1" ht="10.199999999999999">
      <c r="A247" s="35"/>
      <c r="B247" s="36"/>
      <c r="C247" s="37"/>
      <c r="D247" s="195" t="s">
        <v>199</v>
      </c>
      <c r="E247" s="37"/>
      <c r="F247" s="196" t="s">
        <v>625</v>
      </c>
      <c r="G247" s="37"/>
      <c r="H247" s="37"/>
      <c r="I247" s="192"/>
      <c r="J247" s="37"/>
      <c r="K247" s="37"/>
      <c r="L247" s="40"/>
      <c r="M247" s="193"/>
      <c r="N247" s="194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199</v>
      </c>
      <c r="AU247" s="18" t="s">
        <v>86</v>
      </c>
    </row>
    <row r="248" spans="1:65" s="13" customFormat="1" ht="10.199999999999999">
      <c r="B248" s="197"/>
      <c r="C248" s="198"/>
      <c r="D248" s="190" t="s">
        <v>201</v>
      </c>
      <c r="E248" s="199" t="s">
        <v>19</v>
      </c>
      <c r="F248" s="200" t="s">
        <v>84</v>
      </c>
      <c r="G248" s="198"/>
      <c r="H248" s="201">
        <v>1</v>
      </c>
      <c r="I248" s="202"/>
      <c r="J248" s="198"/>
      <c r="K248" s="198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201</v>
      </c>
      <c r="AU248" s="207" t="s">
        <v>86</v>
      </c>
      <c r="AV248" s="13" t="s">
        <v>86</v>
      </c>
      <c r="AW248" s="13" t="s">
        <v>37</v>
      </c>
      <c r="AX248" s="13" t="s">
        <v>84</v>
      </c>
      <c r="AY248" s="207" t="s">
        <v>189</v>
      </c>
    </row>
    <row r="249" spans="1:65" s="2" customFormat="1" ht="16.5" customHeight="1">
      <c r="A249" s="35"/>
      <c r="B249" s="36"/>
      <c r="C249" s="176" t="s">
        <v>449</v>
      </c>
      <c r="D249" s="176" t="s">
        <v>191</v>
      </c>
      <c r="E249" s="177" t="s">
        <v>628</v>
      </c>
      <c r="F249" s="178" t="s">
        <v>629</v>
      </c>
      <c r="G249" s="179" t="s">
        <v>194</v>
      </c>
      <c r="H249" s="180">
        <v>1</v>
      </c>
      <c r="I249" s="181"/>
      <c r="J249" s="182">
        <f>ROUND(I249*H249,2)</f>
        <v>0</v>
      </c>
      <c r="K249" s="183"/>
      <c r="L249" s="40"/>
      <c r="M249" s="184" t="s">
        <v>19</v>
      </c>
      <c r="N249" s="185" t="s">
        <v>47</v>
      </c>
      <c r="O249" s="65"/>
      <c r="P249" s="186">
        <f>O249*H249</f>
        <v>0</v>
      </c>
      <c r="Q249" s="186">
        <v>0.12303</v>
      </c>
      <c r="R249" s="186">
        <f>Q249*H249</f>
        <v>0.12303</v>
      </c>
      <c r="S249" s="186">
        <v>0</v>
      </c>
      <c r="T249" s="18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8" t="s">
        <v>195</v>
      </c>
      <c r="AT249" s="188" t="s">
        <v>191</v>
      </c>
      <c r="AU249" s="188" t="s">
        <v>86</v>
      </c>
      <c r="AY249" s="18" t="s">
        <v>189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8" t="s">
        <v>84</v>
      </c>
      <c r="BK249" s="189">
        <f>ROUND(I249*H249,2)</f>
        <v>0</v>
      </c>
      <c r="BL249" s="18" t="s">
        <v>195</v>
      </c>
      <c r="BM249" s="188" t="s">
        <v>1980</v>
      </c>
    </row>
    <row r="250" spans="1:65" s="2" customFormat="1" ht="10.199999999999999">
      <c r="A250" s="35"/>
      <c r="B250" s="36"/>
      <c r="C250" s="37"/>
      <c r="D250" s="190" t="s">
        <v>197</v>
      </c>
      <c r="E250" s="37"/>
      <c r="F250" s="191" t="s">
        <v>629</v>
      </c>
      <c r="G250" s="37"/>
      <c r="H250" s="37"/>
      <c r="I250" s="192"/>
      <c r="J250" s="37"/>
      <c r="K250" s="37"/>
      <c r="L250" s="40"/>
      <c r="M250" s="193"/>
      <c r="N250" s="194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197</v>
      </c>
      <c r="AU250" s="18" t="s">
        <v>86</v>
      </c>
    </row>
    <row r="251" spans="1:65" s="2" customFormat="1" ht="10.199999999999999">
      <c r="A251" s="35"/>
      <c r="B251" s="36"/>
      <c r="C251" s="37"/>
      <c r="D251" s="195" t="s">
        <v>199</v>
      </c>
      <c r="E251" s="37"/>
      <c r="F251" s="196" t="s">
        <v>631</v>
      </c>
      <c r="G251" s="37"/>
      <c r="H251" s="37"/>
      <c r="I251" s="192"/>
      <c r="J251" s="37"/>
      <c r="K251" s="37"/>
      <c r="L251" s="40"/>
      <c r="M251" s="193"/>
      <c r="N251" s="194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199</v>
      </c>
      <c r="AU251" s="18" t="s">
        <v>86</v>
      </c>
    </row>
    <row r="252" spans="1:65" s="2" customFormat="1" ht="24.15" customHeight="1">
      <c r="A252" s="35"/>
      <c r="B252" s="36"/>
      <c r="C252" s="208" t="s">
        <v>455</v>
      </c>
      <c r="D252" s="208" t="s">
        <v>269</v>
      </c>
      <c r="E252" s="209" t="s">
        <v>633</v>
      </c>
      <c r="F252" s="210" t="s">
        <v>634</v>
      </c>
      <c r="G252" s="211" t="s">
        <v>194</v>
      </c>
      <c r="H252" s="212">
        <v>1</v>
      </c>
      <c r="I252" s="213"/>
      <c r="J252" s="214">
        <f>ROUND(I252*H252,2)</f>
        <v>0</v>
      </c>
      <c r="K252" s="215"/>
      <c r="L252" s="216"/>
      <c r="M252" s="217" t="s">
        <v>19</v>
      </c>
      <c r="N252" s="218" t="s">
        <v>47</v>
      </c>
      <c r="O252" s="65"/>
      <c r="P252" s="186">
        <f>O252*H252</f>
        <v>0</v>
      </c>
      <c r="Q252" s="186">
        <v>1.3299999999999999E-2</v>
      </c>
      <c r="R252" s="186">
        <f>Q252*H252</f>
        <v>1.3299999999999999E-2</v>
      </c>
      <c r="S252" s="186">
        <v>0</v>
      </c>
      <c r="T252" s="18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8" t="s">
        <v>226</v>
      </c>
      <c r="AT252" s="188" t="s">
        <v>269</v>
      </c>
      <c r="AU252" s="188" t="s">
        <v>86</v>
      </c>
      <c r="AY252" s="18" t="s">
        <v>189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8" t="s">
        <v>84</v>
      </c>
      <c r="BK252" s="189">
        <f>ROUND(I252*H252,2)</f>
        <v>0</v>
      </c>
      <c r="BL252" s="18" t="s">
        <v>195</v>
      </c>
      <c r="BM252" s="188" t="s">
        <v>1981</v>
      </c>
    </row>
    <row r="253" spans="1:65" s="2" customFormat="1" ht="19.2">
      <c r="A253" s="35"/>
      <c r="B253" s="36"/>
      <c r="C253" s="37"/>
      <c r="D253" s="190" t="s">
        <v>197</v>
      </c>
      <c r="E253" s="37"/>
      <c r="F253" s="191" t="s">
        <v>634</v>
      </c>
      <c r="G253" s="37"/>
      <c r="H253" s="37"/>
      <c r="I253" s="192"/>
      <c r="J253" s="37"/>
      <c r="K253" s="37"/>
      <c r="L253" s="40"/>
      <c r="M253" s="193"/>
      <c r="N253" s="194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197</v>
      </c>
      <c r="AU253" s="18" t="s">
        <v>86</v>
      </c>
    </row>
    <row r="254" spans="1:65" s="13" customFormat="1" ht="10.199999999999999">
      <c r="B254" s="197"/>
      <c r="C254" s="198"/>
      <c r="D254" s="190" t="s">
        <v>201</v>
      </c>
      <c r="E254" s="199" t="s">
        <v>19</v>
      </c>
      <c r="F254" s="200" t="s">
        <v>84</v>
      </c>
      <c r="G254" s="198"/>
      <c r="H254" s="201">
        <v>1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201</v>
      </c>
      <c r="AU254" s="207" t="s">
        <v>86</v>
      </c>
      <c r="AV254" s="13" t="s">
        <v>86</v>
      </c>
      <c r="AW254" s="13" t="s">
        <v>37</v>
      </c>
      <c r="AX254" s="13" t="s">
        <v>84</v>
      </c>
      <c r="AY254" s="207" t="s">
        <v>189</v>
      </c>
    </row>
    <row r="255" spans="1:65" s="2" customFormat="1" ht="24.15" customHeight="1">
      <c r="A255" s="35"/>
      <c r="B255" s="36"/>
      <c r="C255" s="208" t="s">
        <v>459</v>
      </c>
      <c r="D255" s="208" t="s">
        <v>269</v>
      </c>
      <c r="E255" s="209" t="s">
        <v>588</v>
      </c>
      <c r="F255" s="210" t="s">
        <v>589</v>
      </c>
      <c r="G255" s="211" t="s">
        <v>194</v>
      </c>
      <c r="H255" s="212">
        <v>1</v>
      </c>
      <c r="I255" s="213"/>
      <c r="J255" s="214">
        <f>ROUND(I255*H255,2)</f>
        <v>0</v>
      </c>
      <c r="K255" s="215"/>
      <c r="L255" s="216"/>
      <c r="M255" s="217" t="s">
        <v>19</v>
      </c>
      <c r="N255" s="218" t="s">
        <v>47</v>
      </c>
      <c r="O255" s="65"/>
      <c r="P255" s="186">
        <f>O255*H255</f>
        <v>0</v>
      </c>
      <c r="Q255" s="186">
        <v>2.9999999999999997E-4</v>
      </c>
      <c r="R255" s="186">
        <f>Q255*H255</f>
        <v>2.9999999999999997E-4</v>
      </c>
      <c r="S255" s="186">
        <v>0</v>
      </c>
      <c r="T255" s="18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8" t="s">
        <v>226</v>
      </c>
      <c r="AT255" s="188" t="s">
        <v>269</v>
      </c>
      <c r="AU255" s="188" t="s">
        <v>86</v>
      </c>
      <c r="AY255" s="18" t="s">
        <v>189</v>
      </c>
      <c r="BE255" s="189">
        <f>IF(N255="základní",J255,0)</f>
        <v>0</v>
      </c>
      <c r="BF255" s="189">
        <f>IF(N255="snížená",J255,0)</f>
        <v>0</v>
      </c>
      <c r="BG255" s="189">
        <f>IF(N255="zákl. přenesená",J255,0)</f>
        <v>0</v>
      </c>
      <c r="BH255" s="189">
        <f>IF(N255="sníž. přenesená",J255,0)</f>
        <v>0</v>
      </c>
      <c r="BI255" s="189">
        <f>IF(N255="nulová",J255,0)</f>
        <v>0</v>
      </c>
      <c r="BJ255" s="18" t="s">
        <v>84</v>
      </c>
      <c r="BK255" s="189">
        <f>ROUND(I255*H255,2)</f>
        <v>0</v>
      </c>
      <c r="BL255" s="18" t="s">
        <v>195</v>
      </c>
      <c r="BM255" s="188" t="s">
        <v>1982</v>
      </c>
    </row>
    <row r="256" spans="1:65" s="2" customFormat="1" ht="10.199999999999999">
      <c r="A256" s="35"/>
      <c r="B256" s="36"/>
      <c r="C256" s="37"/>
      <c r="D256" s="190" t="s">
        <v>197</v>
      </c>
      <c r="E256" s="37"/>
      <c r="F256" s="191" t="s">
        <v>589</v>
      </c>
      <c r="G256" s="37"/>
      <c r="H256" s="37"/>
      <c r="I256" s="192"/>
      <c r="J256" s="37"/>
      <c r="K256" s="37"/>
      <c r="L256" s="40"/>
      <c r="M256" s="193"/>
      <c r="N256" s="194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197</v>
      </c>
      <c r="AU256" s="18" t="s">
        <v>86</v>
      </c>
    </row>
    <row r="257" spans="1:65" s="13" customFormat="1" ht="10.199999999999999">
      <c r="B257" s="197"/>
      <c r="C257" s="198"/>
      <c r="D257" s="190" t="s">
        <v>201</v>
      </c>
      <c r="E257" s="199" t="s">
        <v>19</v>
      </c>
      <c r="F257" s="200" t="s">
        <v>84</v>
      </c>
      <c r="G257" s="198"/>
      <c r="H257" s="201">
        <v>1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201</v>
      </c>
      <c r="AU257" s="207" t="s">
        <v>86</v>
      </c>
      <c r="AV257" s="13" t="s">
        <v>86</v>
      </c>
      <c r="AW257" s="13" t="s">
        <v>37</v>
      </c>
      <c r="AX257" s="13" t="s">
        <v>84</v>
      </c>
      <c r="AY257" s="207" t="s">
        <v>189</v>
      </c>
    </row>
    <row r="258" spans="1:65" s="2" customFormat="1" ht="24.15" customHeight="1">
      <c r="A258" s="35"/>
      <c r="B258" s="36"/>
      <c r="C258" s="176" t="s">
        <v>465</v>
      </c>
      <c r="D258" s="176" t="s">
        <v>191</v>
      </c>
      <c r="E258" s="177" t="s">
        <v>646</v>
      </c>
      <c r="F258" s="178" t="s">
        <v>647</v>
      </c>
      <c r="G258" s="179" t="s">
        <v>194</v>
      </c>
      <c r="H258" s="180">
        <v>1</v>
      </c>
      <c r="I258" s="181"/>
      <c r="J258" s="182">
        <f>ROUND(I258*H258,2)</f>
        <v>0</v>
      </c>
      <c r="K258" s="183"/>
      <c r="L258" s="40"/>
      <c r="M258" s="184" t="s">
        <v>19</v>
      </c>
      <c r="N258" s="185" t="s">
        <v>47</v>
      </c>
      <c r="O258" s="65"/>
      <c r="P258" s="186">
        <f>O258*H258</f>
        <v>0</v>
      </c>
      <c r="Q258" s="186">
        <v>1.6000000000000001E-4</v>
      </c>
      <c r="R258" s="186">
        <f>Q258*H258</f>
        <v>1.6000000000000001E-4</v>
      </c>
      <c r="S258" s="186">
        <v>0</v>
      </c>
      <c r="T258" s="18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8" t="s">
        <v>195</v>
      </c>
      <c r="AT258" s="188" t="s">
        <v>191</v>
      </c>
      <c r="AU258" s="188" t="s">
        <v>86</v>
      </c>
      <c r="AY258" s="18" t="s">
        <v>189</v>
      </c>
      <c r="BE258" s="189">
        <f>IF(N258="základní",J258,0)</f>
        <v>0</v>
      </c>
      <c r="BF258" s="189">
        <f>IF(N258="snížená",J258,0)</f>
        <v>0</v>
      </c>
      <c r="BG258" s="189">
        <f>IF(N258="zákl. přenesená",J258,0)</f>
        <v>0</v>
      </c>
      <c r="BH258" s="189">
        <f>IF(N258="sníž. přenesená",J258,0)</f>
        <v>0</v>
      </c>
      <c r="BI258" s="189">
        <f>IF(N258="nulová",J258,0)</f>
        <v>0</v>
      </c>
      <c r="BJ258" s="18" t="s">
        <v>84</v>
      </c>
      <c r="BK258" s="189">
        <f>ROUND(I258*H258,2)</f>
        <v>0</v>
      </c>
      <c r="BL258" s="18" t="s">
        <v>195</v>
      </c>
      <c r="BM258" s="188" t="s">
        <v>1983</v>
      </c>
    </row>
    <row r="259" spans="1:65" s="2" customFormat="1" ht="19.2">
      <c r="A259" s="35"/>
      <c r="B259" s="36"/>
      <c r="C259" s="37"/>
      <c r="D259" s="190" t="s">
        <v>197</v>
      </c>
      <c r="E259" s="37"/>
      <c r="F259" s="191" t="s">
        <v>649</v>
      </c>
      <c r="G259" s="37"/>
      <c r="H259" s="37"/>
      <c r="I259" s="192"/>
      <c r="J259" s="37"/>
      <c r="K259" s="37"/>
      <c r="L259" s="40"/>
      <c r="M259" s="193"/>
      <c r="N259" s="194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197</v>
      </c>
      <c r="AU259" s="18" t="s">
        <v>86</v>
      </c>
    </row>
    <row r="260" spans="1:65" s="2" customFormat="1" ht="10.199999999999999">
      <c r="A260" s="35"/>
      <c r="B260" s="36"/>
      <c r="C260" s="37"/>
      <c r="D260" s="195" t="s">
        <v>199</v>
      </c>
      <c r="E260" s="37"/>
      <c r="F260" s="196" t="s">
        <v>650</v>
      </c>
      <c r="G260" s="37"/>
      <c r="H260" s="37"/>
      <c r="I260" s="192"/>
      <c r="J260" s="37"/>
      <c r="K260" s="37"/>
      <c r="L260" s="40"/>
      <c r="M260" s="193"/>
      <c r="N260" s="194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199</v>
      </c>
      <c r="AU260" s="18" t="s">
        <v>86</v>
      </c>
    </row>
    <row r="261" spans="1:65" s="13" customFormat="1" ht="10.199999999999999">
      <c r="B261" s="197"/>
      <c r="C261" s="198"/>
      <c r="D261" s="190" t="s">
        <v>201</v>
      </c>
      <c r="E261" s="199" t="s">
        <v>19</v>
      </c>
      <c r="F261" s="200" t="s">
        <v>84</v>
      </c>
      <c r="G261" s="198"/>
      <c r="H261" s="201">
        <v>1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201</v>
      </c>
      <c r="AU261" s="207" t="s">
        <v>86</v>
      </c>
      <c r="AV261" s="13" t="s">
        <v>86</v>
      </c>
      <c r="AW261" s="13" t="s">
        <v>37</v>
      </c>
      <c r="AX261" s="13" t="s">
        <v>84</v>
      </c>
      <c r="AY261" s="207" t="s">
        <v>189</v>
      </c>
    </row>
    <row r="262" spans="1:65" s="2" customFormat="1" ht="24.15" customHeight="1">
      <c r="A262" s="35"/>
      <c r="B262" s="36"/>
      <c r="C262" s="208" t="s">
        <v>469</v>
      </c>
      <c r="D262" s="208" t="s">
        <v>269</v>
      </c>
      <c r="E262" s="209" t="s">
        <v>652</v>
      </c>
      <c r="F262" s="210" t="s">
        <v>653</v>
      </c>
      <c r="G262" s="211" t="s">
        <v>194</v>
      </c>
      <c r="H262" s="212">
        <v>1</v>
      </c>
      <c r="I262" s="213"/>
      <c r="J262" s="214">
        <f>ROUND(I262*H262,2)</f>
        <v>0</v>
      </c>
      <c r="K262" s="215"/>
      <c r="L262" s="216"/>
      <c r="M262" s="217" t="s">
        <v>19</v>
      </c>
      <c r="N262" s="218" t="s">
        <v>47</v>
      </c>
      <c r="O262" s="65"/>
      <c r="P262" s="186">
        <f>O262*H262</f>
        <v>0</v>
      </c>
      <c r="Q262" s="186">
        <v>2.5000000000000001E-2</v>
      </c>
      <c r="R262" s="186">
        <f>Q262*H262</f>
        <v>2.5000000000000001E-2</v>
      </c>
      <c r="S262" s="186">
        <v>0</v>
      </c>
      <c r="T262" s="18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8" t="s">
        <v>226</v>
      </c>
      <c r="AT262" s="188" t="s">
        <v>269</v>
      </c>
      <c r="AU262" s="188" t="s">
        <v>86</v>
      </c>
      <c r="AY262" s="18" t="s">
        <v>189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8" t="s">
        <v>84</v>
      </c>
      <c r="BK262" s="189">
        <f>ROUND(I262*H262,2)</f>
        <v>0</v>
      </c>
      <c r="BL262" s="18" t="s">
        <v>195</v>
      </c>
      <c r="BM262" s="188" t="s">
        <v>1984</v>
      </c>
    </row>
    <row r="263" spans="1:65" s="2" customFormat="1" ht="19.2">
      <c r="A263" s="35"/>
      <c r="B263" s="36"/>
      <c r="C263" s="37"/>
      <c r="D263" s="190" t="s">
        <v>197</v>
      </c>
      <c r="E263" s="37"/>
      <c r="F263" s="191" t="s">
        <v>653</v>
      </c>
      <c r="G263" s="37"/>
      <c r="H263" s="37"/>
      <c r="I263" s="192"/>
      <c r="J263" s="37"/>
      <c r="K263" s="37"/>
      <c r="L263" s="40"/>
      <c r="M263" s="193"/>
      <c r="N263" s="194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197</v>
      </c>
      <c r="AU263" s="18" t="s">
        <v>86</v>
      </c>
    </row>
    <row r="264" spans="1:65" s="2" customFormat="1" ht="16.5" customHeight="1">
      <c r="A264" s="35"/>
      <c r="B264" s="36"/>
      <c r="C264" s="176" t="s">
        <v>475</v>
      </c>
      <c r="D264" s="176" t="s">
        <v>191</v>
      </c>
      <c r="E264" s="177" t="s">
        <v>656</v>
      </c>
      <c r="F264" s="178" t="s">
        <v>657</v>
      </c>
      <c r="G264" s="179" t="s">
        <v>210</v>
      </c>
      <c r="H264" s="180">
        <v>2.5</v>
      </c>
      <c r="I264" s="181"/>
      <c r="J264" s="182">
        <f>ROUND(I264*H264,2)</f>
        <v>0</v>
      </c>
      <c r="K264" s="183"/>
      <c r="L264" s="40"/>
      <c r="M264" s="184" t="s">
        <v>19</v>
      </c>
      <c r="N264" s="185" t="s">
        <v>47</v>
      </c>
      <c r="O264" s="65"/>
      <c r="P264" s="186">
        <f>O264*H264</f>
        <v>0</v>
      </c>
      <c r="Q264" s="186">
        <v>1.9000000000000001E-4</v>
      </c>
      <c r="R264" s="186">
        <f>Q264*H264</f>
        <v>4.7500000000000005E-4</v>
      </c>
      <c r="S264" s="186">
        <v>0</v>
      </c>
      <c r="T264" s="18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8" t="s">
        <v>195</v>
      </c>
      <c r="AT264" s="188" t="s">
        <v>191</v>
      </c>
      <c r="AU264" s="188" t="s">
        <v>86</v>
      </c>
      <c r="AY264" s="18" t="s">
        <v>189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18" t="s">
        <v>84</v>
      </c>
      <c r="BK264" s="189">
        <f>ROUND(I264*H264,2)</f>
        <v>0</v>
      </c>
      <c r="BL264" s="18" t="s">
        <v>195</v>
      </c>
      <c r="BM264" s="188" t="s">
        <v>1985</v>
      </c>
    </row>
    <row r="265" spans="1:65" s="2" customFormat="1" ht="10.199999999999999">
      <c r="A265" s="35"/>
      <c r="B265" s="36"/>
      <c r="C265" s="37"/>
      <c r="D265" s="190" t="s">
        <v>197</v>
      </c>
      <c r="E265" s="37"/>
      <c r="F265" s="191" t="s">
        <v>659</v>
      </c>
      <c r="G265" s="37"/>
      <c r="H265" s="37"/>
      <c r="I265" s="192"/>
      <c r="J265" s="37"/>
      <c r="K265" s="37"/>
      <c r="L265" s="40"/>
      <c r="M265" s="193"/>
      <c r="N265" s="194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197</v>
      </c>
      <c r="AU265" s="18" t="s">
        <v>86</v>
      </c>
    </row>
    <row r="266" spans="1:65" s="2" customFormat="1" ht="10.199999999999999">
      <c r="A266" s="35"/>
      <c r="B266" s="36"/>
      <c r="C266" s="37"/>
      <c r="D266" s="195" t="s">
        <v>199</v>
      </c>
      <c r="E266" s="37"/>
      <c r="F266" s="196" t="s">
        <v>660</v>
      </c>
      <c r="G266" s="37"/>
      <c r="H266" s="37"/>
      <c r="I266" s="192"/>
      <c r="J266" s="37"/>
      <c r="K266" s="37"/>
      <c r="L266" s="40"/>
      <c r="M266" s="193"/>
      <c r="N266" s="194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199</v>
      </c>
      <c r="AU266" s="18" t="s">
        <v>86</v>
      </c>
    </row>
    <row r="267" spans="1:65" s="13" customFormat="1" ht="10.199999999999999">
      <c r="B267" s="197"/>
      <c r="C267" s="198"/>
      <c r="D267" s="190" t="s">
        <v>201</v>
      </c>
      <c r="E267" s="199" t="s">
        <v>19</v>
      </c>
      <c r="F267" s="200" t="s">
        <v>1986</v>
      </c>
      <c r="G267" s="198"/>
      <c r="H267" s="201">
        <v>2.5</v>
      </c>
      <c r="I267" s="202"/>
      <c r="J267" s="198"/>
      <c r="K267" s="198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201</v>
      </c>
      <c r="AU267" s="207" t="s">
        <v>86</v>
      </c>
      <c r="AV267" s="13" t="s">
        <v>86</v>
      </c>
      <c r="AW267" s="13" t="s">
        <v>37</v>
      </c>
      <c r="AX267" s="13" t="s">
        <v>84</v>
      </c>
      <c r="AY267" s="207" t="s">
        <v>189</v>
      </c>
    </row>
    <row r="268" spans="1:65" s="2" customFormat="1" ht="21.75" customHeight="1">
      <c r="A268" s="35"/>
      <c r="B268" s="36"/>
      <c r="C268" s="176" t="s">
        <v>479</v>
      </c>
      <c r="D268" s="176" t="s">
        <v>191</v>
      </c>
      <c r="E268" s="177" t="s">
        <v>663</v>
      </c>
      <c r="F268" s="178" t="s">
        <v>664</v>
      </c>
      <c r="G268" s="179" t="s">
        <v>210</v>
      </c>
      <c r="H268" s="180">
        <v>1</v>
      </c>
      <c r="I268" s="181"/>
      <c r="J268" s="182">
        <f>ROUND(I268*H268,2)</f>
        <v>0</v>
      </c>
      <c r="K268" s="183"/>
      <c r="L268" s="40"/>
      <c r="M268" s="184" t="s">
        <v>19</v>
      </c>
      <c r="N268" s="185" t="s">
        <v>47</v>
      </c>
      <c r="O268" s="65"/>
      <c r="P268" s="186">
        <f>O268*H268</f>
        <v>0</v>
      </c>
      <c r="Q268" s="186">
        <v>6.9999999999999994E-5</v>
      </c>
      <c r="R268" s="186">
        <f>Q268*H268</f>
        <v>6.9999999999999994E-5</v>
      </c>
      <c r="S268" s="186">
        <v>0</v>
      </c>
      <c r="T268" s="18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8" t="s">
        <v>195</v>
      </c>
      <c r="AT268" s="188" t="s">
        <v>191</v>
      </c>
      <c r="AU268" s="188" t="s">
        <v>86</v>
      </c>
      <c r="AY268" s="18" t="s">
        <v>189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18" t="s">
        <v>84</v>
      </c>
      <c r="BK268" s="189">
        <f>ROUND(I268*H268,2)</f>
        <v>0</v>
      </c>
      <c r="BL268" s="18" t="s">
        <v>195</v>
      </c>
      <c r="BM268" s="188" t="s">
        <v>1987</v>
      </c>
    </row>
    <row r="269" spans="1:65" s="2" customFormat="1" ht="10.199999999999999">
      <c r="A269" s="35"/>
      <c r="B269" s="36"/>
      <c r="C269" s="37"/>
      <c r="D269" s="190" t="s">
        <v>197</v>
      </c>
      <c r="E269" s="37"/>
      <c r="F269" s="191" t="s">
        <v>666</v>
      </c>
      <c r="G269" s="37"/>
      <c r="H269" s="37"/>
      <c r="I269" s="192"/>
      <c r="J269" s="37"/>
      <c r="K269" s="37"/>
      <c r="L269" s="40"/>
      <c r="M269" s="193"/>
      <c r="N269" s="194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197</v>
      </c>
      <c r="AU269" s="18" t="s">
        <v>86</v>
      </c>
    </row>
    <row r="270" spans="1:65" s="2" customFormat="1" ht="10.199999999999999">
      <c r="A270" s="35"/>
      <c r="B270" s="36"/>
      <c r="C270" s="37"/>
      <c r="D270" s="195" t="s">
        <v>199</v>
      </c>
      <c r="E270" s="37"/>
      <c r="F270" s="196" t="s">
        <v>667</v>
      </c>
      <c r="G270" s="37"/>
      <c r="H270" s="37"/>
      <c r="I270" s="192"/>
      <c r="J270" s="37"/>
      <c r="K270" s="37"/>
      <c r="L270" s="40"/>
      <c r="M270" s="193"/>
      <c r="N270" s="194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199</v>
      </c>
      <c r="AU270" s="18" t="s">
        <v>86</v>
      </c>
    </row>
    <row r="271" spans="1:65" s="13" customFormat="1" ht="10.199999999999999">
      <c r="B271" s="197"/>
      <c r="C271" s="198"/>
      <c r="D271" s="190" t="s">
        <v>201</v>
      </c>
      <c r="E271" s="199" t="s">
        <v>19</v>
      </c>
      <c r="F271" s="200" t="s">
        <v>1334</v>
      </c>
      <c r="G271" s="198"/>
      <c r="H271" s="201">
        <v>1</v>
      </c>
      <c r="I271" s="202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201</v>
      </c>
      <c r="AU271" s="207" t="s">
        <v>86</v>
      </c>
      <c r="AV271" s="13" t="s">
        <v>86</v>
      </c>
      <c r="AW271" s="13" t="s">
        <v>37</v>
      </c>
      <c r="AX271" s="13" t="s">
        <v>84</v>
      </c>
      <c r="AY271" s="207" t="s">
        <v>189</v>
      </c>
    </row>
    <row r="272" spans="1:65" s="12" customFormat="1" ht="22.8" customHeight="1">
      <c r="B272" s="160"/>
      <c r="C272" s="161"/>
      <c r="D272" s="162" t="s">
        <v>75</v>
      </c>
      <c r="E272" s="174" t="s">
        <v>675</v>
      </c>
      <c r="F272" s="174" t="s">
        <v>676</v>
      </c>
      <c r="G272" s="161"/>
      <c r="H272" s="161"/>
      <c r="I272" s="164"/>
      <c r="J272" s="175">
        <f>BK272</f>
        <v>0</v>
      </c>
      <c r="K272" s="161"/>
      <c r="L272" s="166"/>
      <c r="M272" s="167"/>
      <c r="N272" s="168"/>
      <c r="O272" s="168"/>
      <c r="P272" s="169">
        <f>SUM(P273:P285)</f>
        <v>0</v>
      </c>
      <c r="Q272" s="168"/>
      <c r="R272" s="169">
        <f>SUM(R273:R285)</f>
        <v>0</v>
      </c>
      <c r="S272" s="168"/>
      <c r="T272" s="170">
        <f>SUM(T273:T285)</f>
        <v>0</v>
      </c>
      <c r="AR272" s="171" t="s">
        <v>84</v>
      </c>
      <c r="AT272" s="172" t="s">
        <v>75</v>
      </c>
      <c r="AU272" s="172" t="s">
        <v>84</v>
      </c>
      <c r="AY272" s="171" t="s">
        <v>189</v>
      </c>
      <c r="BK272" s="173">
        <f>SUM(BK273:BK285)</f>
        <v>0</v>
      </c>
    </row>
    <row r="273" spans="1:65" s="2" customFormat="1" ht="21.75" customHeight="1">
      <c r="A273" s="35"/>
      <c r="B273" s="36"/>
      <c r="C273" s="176" t="s">
        <v>486</v>
      </c>
      <c r="D273" s="176" t="s">
        <v>191</v>
      </c>
      <c r="E273" s="177" t="s">
        <v>805</v>
      </c>
      <c r="F273" s="178" t="s">
        <v>806</v>
      </c>
      <c r="G273" s="179" t="s">
        <v>336</v>
      </c>
      <c r="H273" s="180">
        <v>0.14299999999999999</v>
      </c>
      <c r="I273" s="181"/>
      <c r="J273" s="182">
        <f>ROUND(I273*H273,2)</f>
        <v>0</v>
      </c>
      <c r="K273" s="183"/>
      <c r="L273" s="40"/>
      <c r="M273" s="184" t="s">
        <v>19</v>
      </c>
      <c r="N273" s="185" t="s">
        <v>47</v>
      </c>
      <c r="O273" s="65"/>
      <c r="P273" s="186">
        <f>O273*H273</f>
        <v>0</v>
      </c>
      <c r="Q273" s="186">
        <v>0</v>
      </c>
      <c r="R273" s="186">
        <f>Q273*H273</f>
        <v>0</v>
      </c>
      <c r="S273" s="186">
        <v>0</v>
      </c>
      <c r="T273" s="18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8" t="s">
        <v>195</v>
      </c>
      <c r="AT273" s="188" t="s">
        <v>191</v>
      </c>
      <c r="AU273" s="188" t="s">
        <v>86</v>
      </c>
      <c r="AY273" s="18" t="s">
        <v>189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18" t="s">
        <v>84</v>
      </c>
      <c r="BK273" s="189">
        <f>ROUND(I273*H273,2)</f>
        <v>0</v>
      </c>
      <c r="BL273" s="18" t="s">
        <v>195</v>
      </c>
      <c r="BM273" s="188" t="s">
        <v>1988</v>
      </c>
    </row>
    <row r="274" spans="1:65" s="2" customFormat="1" ht="28.8">
      <c r="A274" s="35"/>
      <c r="B274" s="36"/>
      <c r="C274" s="37"/>
      <c r="D274" s="190" t="s">
        <v>197</v>
      </c>
      <c r="E274" s="37"/>
      <c r="F274" s="191" t="s">
        <v>808</v>
      </c>
      <c r="G274" s="37"/>
      <c r="H274" s="37"/>
      <c r="I274" s="192"/>
      <c r="J274" s="37"/>
      <c r="K274" s="37"/>
      <c r="L274" s="40"/>
      <c r="M274" s="193"/>
      <c r="N274" s="194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197</v>
      </c>
      <c r="AU274" s="18" t="s">
        <v>86</v>
      </c>
    </row>
    <row r="275" spans="1:65" s="2" customFormat="1" ht="10.199999999999999">
      <c r="A275" s="35"/>
      <c r="B275" s="36"/>
      <c r="C275" s="37"/>
      <c r="D275" s="195" t="s">
        <v>199</v>
      </c>
      <c r="E275" s="37"/>
      <c r="F275" s="196" t="s">
        <v>809</v>
      </c>
      <c r="G275" s="37"/>
      <c r="H275" s="37"/>
      <c r="I275" s="192"/>
      <c r="J275" s="37"/>
      <c r="K275" s="37"/>
      <c r="L275" s="40"/>
      <c r="M275" s="193"/>
      <c r="N275" s="194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199</v>
      </c>
      <c r="AU275" s="18" t="s">
        <v>86</v>
      </c>
    </row>
    <row r="276" spans="1:65" s="13" customFormat="1" ht="10.199999999999999">
      <c r="B276" s="197"/>
      <c r="C276" s="198"/>
      <c r="D276" s="190" t="s">
        <v>201</v>
      </c>
      <c r="E276" s="199" t="s">
        <v>19</v>
      </c>
      <c r="F276" s="200" t="s">
        <v>1989</v>
      </c>
      <c r="G276" s="198"/>
      <c r="H276" s="201">
        <v>0.14299999999999999</v>
      </c>
      <c r="I276" s="202"/>
      <c r="J276" s="198"/>
      <c r="K276" s="198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201</v>
      </c>
      <c r="AU276" s="207" t="s">
        <v>86</v>
      </c>
      <c r="AV276" s="13" t="s">
        <v>86</v>
      </c>
      <c r="AW276" s="13" t="s">
        <v>37</v>
      </c>
      <c r="AX276" s="13" t="s">
        <v>84</v>
      </c>
      <c r="AY276" s="207" t="s">
        <v>189</v>
      </c>
    </row>
    <row r="277" spans="1:65" s="2" customFormat="1" ht="24.15" customHeight="1">
      <c r="A277" s="35"/>
      <c r="B277" s="36"/>
      <c r="C277" s="176" t="s">
        <v>493</v>
      </c>
      <c r="D277" s="176" t="s">
        <v>191</v>
      </c>
      <c r="E277" s="177" t="s">
        <v>810</v>
      </c>
      <c r="F277" s="178" t="s">
        <v>811</v>
      </c>
      <c r="G277" s="179" t="s">
        <v>336</v>
      </c>
      <c r="H277" s="180">
        <v>6.4349999999999996</v>
      </c>
      <c r="I277" s="181"/>
      <c r="J277" s="182">
        <f>ROUND(I277*H277,2)</f>
        <v>0</v>
      </c>
      <c r="K277" s="183"/>
      <c r="L277" s="40"/>
      <c r="M277" s="184" t="s">
        <v>19</v>
      </c>
      <c r="N277" s="185" t="s">
        <v>47</v>
      </c>
      <c r="O277" s="65"/>
      <c r="P277" s="186">
        <f>O277*H277</f>
        <v>0</v>
      </c>
      <c r="Q277" s="186">
        <v>0</v>
      </c>
      <c r="R277" s="186">
        <f>Q277*H277</f>
        <v>0</v>
      </c>
      <c r="S277" s="186">
        <v>0</v>
      </c>
      <c r="T277" s="18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8" t="s">
        <v>195</v>
      </c>
      <c r="AT277" s="188" t="s">
        <v>191</v>
      </c>
      <c r="AU277" s="188" t="s">
        <v>86</v>
      </c>
      <c r="AY277" s="18" t="s">
        <v>189</v>
      </c>
      <c r="BE277" s="189">
        <f>IF(N277="základní",J277,0)</f>
        <v>0</v>
      </c>
      <c r="BF277" s="189">
        <f>IF(N277="snížená",J277,0)</f>
        <v>0</v>
      </c>
      <c r="BG277" s="189">
        <f>IF(N277="zákl. přenesená",J277,0)</f>
        <v>0</v>
      </c>
      <c r="BH277" s="189">
        <f>IF(N277="sníž. přenesená",J277,0)</f>
        <v>0</v>
      </c>
      <c r="BI277" s="189">
        <f>IF(N277="nulová",J277,0)</f>
        <v>0</v>
      </c>
      <c r="BJ277" s="18" t="s">
        <v>84</v>
      </c>
      <c r="BK277" s="189">
        <f>ROUND(I277*H277,2)</f>
        <v>0</v>
      </c>
      <c r="BL277" s="18" t="s">
        <v>195</v>
      </c>
      <c r="BM277" s="188" t="s">
        <v>1990</v>
      </c>
    </row>
    <row r="278" spans="1:65" s="2" customFormat="1" ht="28.8">
      <c r="A278" s="35"/>
      <c r="B278" s="36"/>
      <c r="C278" s="37"/>
      <c r="D278" s="190" t="s">
        <v>197</v>
      </c>
      <c r="E278" s="37"/>
      <c r="F278" s="191" t="s">
        <v>813</v>
      </c>
      <c r="G278" s="37"/>
      <c r="H278" s="37"/>
      <c r="I278" s="192"/>
      <c r="J278" s="37"/>
      <c r="K278" s="37"/>
      <c r="L278" s="40"/>
      <c r="M278" s="193"/>
      <c r="N278" s="194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197</v>
      </c>
      <c r="AU278" s="18" t="s">
        <v>86</v>
      </c>
    </row>
    <row r="279" spans="1:65" s="2" customFormat="1" ht="10.199999999999999">
      <c r="A279" s="35"/>
      <c r="B279" s="36"/>
      <c r="C279" s="37"/>
      <c r="D279" s="195" t="s">
        <v>199</v>
      </c>
      <c r="E279" s="37"/>
      <c r="F279" s="196" t="s">
        <v>814</v>
      </c>
      <c r="G279" s="37"/>
      <c r="H279" s="37"/>
      <c r="I279" s="192"/>
      <c r="J279" s="37"/>
      <c r="K279" s="37"/>
      <c r="L279" s="40"/>
      <c r="M279" s="193"/>
      <c r="N279" s="194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199</v>
      </c>
      <c r="AU279" s="18" t="s">
        <v>86</v>
      </c>
    </row>
    <row r="280" spans="1:65" s="13" customFormat="1" ht="10.199999999999999">
      <c r="B280" s="197"/>
      <c r="C280" s="198"/>
      <c r="D280" s="190" t="s">
        <v>201</v>
      </c>
      <c r="E280" s="199" t="s">
        <v>19</v>
      </c>
      <c r="F280" s="200" t="s">
        <v>1989</v>
      </c>
      <c r="G280" s="198"/>
      <c r="H280" s="201">
        <v>0.14299999999999999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201</v>
      </c>
      <c r="AU280" s="207" t="s">
        <v>86</v>
      </c>
      <c r="AV280" s="13" t="s">
        <v>86</v>
      </c>
      <c r="AW280" s="13" t="s">
        <v>37</v>
      </c>
      <c r="AX280" s="13" t="s">
        <v>84</v>
      </c>
      <c r="AY280" s="207" t="s">
        <v>189</v>
      </c>
    </row>
    <row r="281" spans="1:65" s="13" customFormat="1" ht="10.199999999999999">
      <c r="B281" s="197"/>
      <c r="C281" s="198"/>
      <c r="D281" s="190" t="s">
        <v>201</v>
      </c>
      <c r="E281" s="198"/>
      <c r="F281" s="200" t="s">
        <v>1991</v>
      </c>
      <c r="G281" s="198"/>
      <c r="H281" s="201">
        <v>6.4349999999999996</v>
      </c>
      <c r="I281" s="202"/>
      <c r="J281" s="198"/>
      <c r="K281" s="198"/>
      <c r="L281" s="203"/>
      <c r="M281" s="204"/>
      <c r="N281" s="205"/>
      <c r="O281" s="205"/>
      <c r="P281" s="205"/>
      <c r="Q281" s="205"/>
      <c r="R281" s="205"/>
      <c r="S281" s="205"/>
      <c r="T281" s="206"/>
      <c r="AT281" s="207" t="s">
        <v>201</v>
      </c>
      <c r="AU281" s="207" t="s">
        <v>86</v>
      </c>
      <c r="AV281" s="13" t="s">
        <v>86</v>
      </c>
      <c r="AW281" s="13" t="s">
        <v>4</v>
      </c>
      <c r="AX281" s="13" t="s">
        <v>84</v>
      </c>
      <c r="AY281" s="207" t="s">
        <v>189</v>
      </c>
    </row>
    <row r="282" spans="1:65" s="2" customFormat="1" ht="44.25" customHeight="1">
      <c r="A282" s="35"/>
      <c r="B282" s="36"/>
      <c r="C282" s="176" t="s">
        <v>497</v>
      </c>
      <c r="D282" s="176" t="s">
        <v>191</v>
      </c>
      <c r="E282" s="177" t="s">
        <v>1808</v>
      </c>
      <c r="F282" s="178" t="s">
        <v>1809</v>
      </c>
      <c r="G282" s="179" t="s">
        <v>336</v>
      </c>
      <c r="H282" s="180">
        <v>0.14299999999999999</v>
      </c>
      <c r="I282" s="181"/>
      <c r="J282" s="182">
        <f>ROUND(I282*H282,2)</f>
        <v>0</v>
      </c>
      <c r="K282" s="183"/>
      <c r="L282" s="40"/>
      <c r="M282" s="184" t="s">
        <v>19</v>
      </c>
      <c r="N282" s="185" t="s">
        <v>47</v>
      </c>
      <c r="O282" s="65"/>
      <c r="P282" s="186">
        <f>O282*H282</f>
        <v>0</v>
      </c>
      <c r="Q282" s="186">
        <v>0</v>
      </c>
      <c r="R282" s="186">
        <f>Q282*H282</f>
        <v>0</v>
      </c>
      <c r="S282" s="186">
        <v>0</v>
      </c>
      <c r="T282" s="18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8" t="s">
        <v>195</v>
      </c>
      <c r="AT282" s="188" t="s">
        <v>191</v>
      </c>
      <c r="AU282" s="188" t="s">
        <v>86</v>
      </c>
      <c r="AY282" s="18" t="s">
        <v>189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18" t="s">
        <v>84</v>
      </c>
      <c r="BK282" s="189">
        <f>ROUND(I282*H282,2)</f>
        <v>0</v>
      </c>
      <c r="BL282" s="18" t="s">
        <v>195</v>
      </c>
      <c r="BM282" s="188" t="s">
        <v>1992</v>
      </c>
    </row>
    <row r="283" spans="1:65" s="2" customFormat="1" ht="28.8">
      <c r="A283" s="35"/>
      <c r="B283" s="36"/>
      <c r="C283" s="37"/>
      <c r="D283" s="190" t="s">
        <v>197</v>
      </c>
      <c r="E283" s="37"/>
      <c r="F283" s="191" t="s">
        <v>1809</v>
      </c>
      <c r="G283" s="37"/>
      <c r="H283" s="37"/>
      <c r="I283" s="192"/>
      <c r="J283" s="37"/>
      <c r="K283" s="37"/>
      <c r="L283" s="40"/>
      <c r="M283" s="193"/>
      <c r="N283" s="194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197</v>
      </c>
      <c r="AU283" s="18" t="s">
        <v>86</v>
      </c>
    </row>
    <row r="284" spans="1:65" s="2" customFormat="1" ht="10.199999999999999">
      <c r="A284" s="35"/>
      <c r="B284" s="36"/>
      <c r="C284" s="37"/>
      <c r="D284" s="195" t="s">
        <v>199</v>
      </c>
      <c r="E284" s="37"/>
      <c r="F284" s="196" t="s">
        <v>1811</v>
      </c>
      <c r="G284" s="37"/>
      <c r="H284" s="37"/>
      <c r="I284" s="192"/>
      <c r="J284" s="37"/>
      <c r="K284" s="37"/>
      <c r="L284" s="40"/>
      <c r="M284" s="193"/>
      <c r="N284" s="194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199</v>
      </c>
      <c r="AU284" s="18" t="s">
        <v>86</v>
      </c>
    </row>
    <row r="285" spans="1:65" s="13" customFormat="1" ht="10.199999999999999">
      <c r="B285" s="197"/>
      <c r="C285" s="198"/>
      <c r="D285" s="190" t="s">
        <v>201</v>
      </c>
      <c r="E285" s="199" t="s">
        <v>19</v>
      </c>
      <c r="F285" s="200" t="s">
        <v>1989</v>
      </c>
      <c r="G285" s="198"/>
      <c r="H285" s="201">
        <v>0.14299999999999999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201</v>
      </c>
      <c r="AU285" s="207" t="s">
        <v>86</v>
      </c>
      <c r="AV285" s="13" t="s">
        <v>86</v>
      </c>
      <c r="AW285" s="13" t="s">
        <v>37</v>
      </c>
      <c r="AX285" s="13" t="s">
        <v>84</v>
      </c>
      <c r="AY285" s="207" t="s">
        <v>189</v>
      </c>
    </row>
    <row r="286" spans="1:65" s="12" customFormat="1" ht="22.8" customHeight="1">
      <c r="B286" s="160"/>
      <c r="C286" s="161"/>
      <c r="D286" s="162" t="s">
        <v>75</v>
      </c>
      <c r="E286" s="174" t="s">
        <v>696</v>
      </c>
      <c r="F286" s="174" t="s">
        <v>697</v>
      </c>
      <c r="G286" s="161"/>
      <c r="H286" s="161"/>
      <c r="I286" s="164"/>
      <c r="J286" s="175">
        <f>BK286</f>
        <v>0</v>
      </c>
      <c r="K286" s="161"/>
      <c r="L286" s="166"/>
      <c r="M286" s="167"/>
      <c r="N286" s="168"/>
      <c r="O286" s="168"/>
      <c r="P286" s="169">
        <f>SUM(P287:P292)</f>
        <v>0</v>
      </c>
      <c r="Q286" s="168"/>
      <c r="R286" s="169">
        <f>SUM(R287:R292)</f>
        <v>0</v>
      </c>
      <c r="S286" s="168"/>
      <c r="T286" s="170">
        <f>SUM(T287:T292)</f>
        <v>0</v>
      </c>
      <c r="AR286" s="171" t="s">
        <v>84</v>
      </c>
      <c r="AT286" s="172" t="s">
        <v>75</v>
      </c>
      <c r="AU286" s="172" t="s">
        <v>84</v>
      </c>
      <c r="AY286" s="171" t="s">
        <v>189</v>
      </c>
      <c r="BK286" s="173">
        <f>SUM(BK287:BK292)</f>
        <v>0</v>
      </c>
    </row>
    <row r="287" spans="1:65" s="2" customFormat="1" ht="24.15" customHeight="1">
      <c r="A287" s="35"/>
      <c r="B287" s="36"/>
      <c r="C287" s="176" t="s">
        <v>502</v>
      </c>
      <c r="D287" s="176" t="s">
        <v>191</v>
      </c>
      <c r="E287" s="177" t="s">
        <v>699</v>
      </c>
      <c r="F287" s="178" t="s">
        <v>700</v>
      </c>
      <c r="G287" s="179" t="s">
        <v>336</v>
      </c>
      <c r="H287" s="180">
        <v>1.167</v>
      </c>
      <c r="I287" s="181"/>
      <c r="J287" s="182">
        <f>ROUND(I287*H287,2)</f>
        <v>0</v>
      </c>
      <c r="K287" s="183"/>
      <c r="L287" s="40"/>
      <c r="M287" s="184" t="s">
        <v>19</v>
      </c>
      <c r="N287" s="185" t="s">
        <v>47</v>
      </c>
      <c r="O287" s="65"/>
      <c r="P287" s="186">
        <f>O287*H287</f>
        <v>0</v>
      </c>
      <c r="Q287" s="186">
        <v>0</v>
      </c>
      <c r="R287" s="186">
        <f>Q287*H287</f>
        <v>0</v>
      </c>
      <c r="S287" s="186">
        <v>0</v>
      </c>
      <c r="T287" s="18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8" t="s">
        <v>195</v>
      </c>
      <c r="AT287" s="188" t="s">
        <v>191</v>
      </c>
      <c r="AU287" s="188" t="s">
        <v>86</v>
      </c>
      <c r="AY287" s="18" t="s">
        <v>189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8" t="s">
        <v>84</v>
      </c>
      <c r="BK287" s="189">
        <f>ROUND(I287*H287,2)</f>
        <v>0</v>
      </c>
      <c r="BL287" s="18" t="s">
        <v>195</v>
      </c>
      <c r="BM287" s="188" t="s">
        <v>1993</v>
      </c>
    </row>
    <row r="288" spans="1:65" s="2" customFormat="1" ht="28.8">
      <c r="A288" s="35"/>
      <c r="B288" s="36"/>
      <c r="C288" s="37"/>
      <c r="D288" s="190" t="s">
        <v>197</v>
      </c>
      <c r="E288" s="37"/>
      <c r="F288" s="191" t="s">
        <v>702</v>
      </c>
      <c r="G288" s="37"/>
      <c r="H288" s="37"/>
      <c r="I288" s="192"/>
      <c r="J288" s="37"/>
      <c r="K288" s="37"/>
      <c r="L288" s="40"/>
      <c r="M288" s="193"/>
      <c r="N288" s="194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197</v>
      </c>
      <c r="AU288" s="18" t="s">
        <v>86</v>
      </c>
    </row>
    <row r="289" spans="1:65" s="2" customFormat="1" ht="10.199999999999999">
      <c r="A289" s="35"/>
      <c r="B289" s="36"/>
      <c r="C289" s="37"/>
      <c r="D289" s="195" t="s">
        <v>199</v>
      </c>
      <c r="E289" s="37"/>
      <c r="F289" s="196" t="s">
        <v>703</v>
      </c>
      <c r="G289" s="37"/>
      <c r="H289" s="37"/>
      <c r="I289" s="192"/>
      <c r="J289" s="37"/>
      <c r="K289" s="37"/>
      <c r="L289" s="40"/>
      <c r="M289" s="193"/>
      <c r="N289" s="194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199</v>
      </c>
      <c r="AU289" s="18" t="s">
        <v>86</v>
      </c>
    </row>
    <row r="290" spans="1:65" s="2" customFormat="1" ht="37.799999999999997" customHeight="1">
      <c r="A290" s="35"/>
      <c r="B290" s="36"/>
      <c r="C290" s="176" t="s">
        <v>506</v>
      </c>
      <c r="D290" s="176" t="s">
        <v>191</v>
      </c>
      <c r="E290" s="177" t="s">
        <v>705</v>
      </c>
      <c r="F290" s="178" t="s">
        <v>706</v>
      </c>
      <c r="G290" s="179" t="s">
        <v>336</v>
      </c>
      <c r="H290" s="180">
        <v>1.167</v>
      </c>
      <c r="I290" s="181"/>
      <c r="J290" s="182">
        <f>ROUND(I290*H290,2)</f>
        <v>0</v>
      </c>
      <c r="K290" s="183"/>
      <c r="L290" s="40"/>
      <c r="M290" s="184" t="s">
        <v>19</v>
      </c>
      <c r="N290" s="185" t="s">
        <v>47</v>
      </c>
      <c r="O290" s="65"/>
      <c r="P290" s="186">
        <f>O290*H290</f>
        <v>0</v>
      </c>
      <c r="Q290" s="186">
        <v>0</v>
      </c>
      <c r="R290" s="186">
        <f>Q290*H290</f>
        <v>0</v>
      </c>
      <c r="S290" s="186">
        <v>0</v>
      </c>
      <c r="T290" s="18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8" t="s">
        <v>195</v>
      </c>
      <c r="AT290" s="188" t="s">
        <v>191</v>
      </c>
      <c r="AU290" s="188" t="s">
        <v>86</v>
      </c>
      <c r="AY290" s="18" t="s">
        <v>189</v>
      </c>
      <c r="BE290" s="189">
        <f>IF(N290="základní",J290,0)</f>
        <v>0</v>
      </c>
      <c r="BF290" s="189">
        <f>IF(N290="snížená",J290,0)</f>
        <v>0</v>
      </c>
      <c r="BG290" s="189">
        <f>IF(N290="zákl. přenesená",J290,0)</f>
        <v>0</v>
      </c>
      <c r="BH290" s="189">
        <f>IF(N290="sníž. přenesená",J290,0)</f>
        <v>0</v>
      </c>
      <c r="BI290" s="189">
        <f>IF(N290="nulová",J290,0)</f>
        <v>0</v>
      </c>
      <c r="BJ290" s="18" t="s">
        <v>84</v>
      </c>
      <c r="BK290" s="189">
        <f>ROUND(I290*H290,2)</f>
        <v>0</v>
      </c>
      <c r="BL290" s="18" t="s">
        <v>195</v>
      </c>
      <c r="BM290" s="188" t="s">
        <v>1994</v>
      </c>
    </row>
    <row r="291" spans="1:65" s="2" customFormat="1" ht="38.4">
      <c r="A291" s="35"/>
      <c r="B291" s="36"/>
      <c r="C291" s="37"/>
      <c r="D291" s="190" t="s">
        <v>197</v>
      </c>
      <c r="E291" s="37"/>
      <c r="F291" s="191" t="s">
        <v>708</v>
      </c>
      <c r="G291" s="37"/>
      <c r="H291" s="37"/>
      <c r="I291" s="192"/>
      <c r="J291" s="37"/>
      <c r="K291" s="37"/>
      <c r="L291" s="40"/>
      <c r="M291" s="193"/>
      <c r="N291" s="194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197</v>
      </c>
      <c r="AU291" s="18" t="s">
        <v>86</v>
      </c>
    </row>
    <row r="292" spans="1:65" s="2" customFormat="1" ht="10.199999999999999">
      <c r="A292" s="35"/>
      <c r="B292" s="36"/>
      <c r="C292" s="37"/>
      <c r="D292" s="195" t="s">
        <v>199</v>
      </c>
      <c r="E292" s="37"/>
      <c r="F292" s="196" t="s">
        <v>709</v>
      </c>
      <c r="G292" s="37"/>
      <c r="H292" s="37"/>
      <c r="I292" s="192"/>
      <c r="J292" s="37"/>
      <c r="K292" s="37"/>
      <c r="L292" s="40"/>
      <c r="M292" s="193"/>
      <c r="N292" s="194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199</v>
      </c>
      <c r="AU292" s="18" t="s">
        <v>86</v>
      </c>
    </row>
    <row r="293" spans="1:65" s="12" customFormat="1" ht="25.95" customHeight="1">
      <c r="B293" s="160"/>
      <c r="C293" s="161"/>
      <c r="D293" s="162" t="s">
        <v>75</v>
      </c>
      <c r="E293" s="163" t="s">
        <v>269</v>
      </c>
      <c r="F293" s="163" t="s">
        <v>710</v>
      </c>
      <c r="G293" s="161"/>
      <c r="H293" s="161"/>
      <c r="I293" s="164"/>
      <c r="J293" s="165">
        <f>BK293</f>
        <v>0</v>
      </c>
      <c r="K293" s="161"/>
      <c r="L293" s="166"/>
      <c r="M293" s="167"/>
      <c r="N293" s="168"/>
      <c r="O293" s="168"/>
      <c r="P293" s="169">
        <v>0</v>
      </c>
      <c r="Q293" s="168"/>
      <c r="R293" s="169">
        <v>0</v>
      </c>
      <c r="S293" s="168"/>
      <c r="T293" s="170">
        <v>0</v>
      </c>
      <c r="AR293" s="171" t="s">
        <v>207</v>
      </c>
      <c r="AT293" s="172" t="s">
        <v>75</v>
      </c>
      <c r="AU293" s="172" t="s">
        <v>76</v>
      </c>
      <c r="AY293" s="171" t="s">
        <v>189</v>
      </c>
      <c r="BK293" s="173">
        <v>0</v>
      </c>
    </row>
    <row r="294" spans="1:65" s="12" customFormat="1" ht="25.95" customHeight="1">
      <c r="B294" s="160"/>
      <c r="C294" s="161"/>
      <c r="D294" s="162" t="s">
        <v>75</v>
      </c>
      <c r="E294" s="163" t="s">
        <v>719</v>
      </c>
      <c r="F294" s="163" t="s">
        <v>122</v>
      </c>
      <c r="G294" s="161"/>
      <c r="H294" s="161"/>
      <c r="I294" s="164"/>
      <c r="J294" s="165">
        <f>BK294</f>
        <v>0</v>
      </c>
      <c r="K294" s="161"/>
      <c r="L294" s="166"/>
      <c r="M294" s="167"/>
      <c r="N294" s="168"/>
      <c r="O294" s="168"/>
      <c r="P294" s="169">
        <f>P295</f>
        <v>0</v>
      </c>
      <c r="Q294" s="168"/>
      <c r="R294" s="169">
        <f>R295</f>
        <v>0</v>
      </c>
      <c r="S294" s="168"/>
      <c r="T294" s="170">
        <f>T295</f>
        <v>0</v>
      </c>
      <c r="AR294" s="171" t="s">
        <v>220</v>
      </c>
      <c r="AT294" s="172" t="s">
        <v>75</v>
      </c>
      <c r="AU294" s="172" t="s">
        <v>76</v>
      </c>
      <c r="AY294" s="171" t="s">
        <v>189</v>
      </c>
      <c r="BK294" s="173">
        <f>BK295</f>
        <v>0</v>
      </c>
    </row>
    <row r="295" spans="1:65" s="12" customFormat="1" ht="22.8" customHeight="1">
      <c r="B295" s="160"/>
      <c r="C295" s="161"/>
      <c r="D295" s="162" t="s">
        <v>75</v>
      </c>
      <c r="E295" s="174" t="s">
        <v>720</v>
      </c>
      <c r="F295" s="174" t="s">
        <v>721</v>
      </c>
      <c r="G295" s="161"/>
      <c r="H295" s="161"/>
      <c r="I295" s="164"/>
      <c r="J295" s="175">
        <f>BK295</f>
        <v>0</v>
      </c>
      <c r="K295" s="161"/>
      <c r="L295" s="166"/>
      <c r="M295" s="167"/>
      <c r="N295" s="168"/>
      <c r="O295" s="168"/>
      <c r="P295" s="169">
        <f>SUM(P296:P307)</f>
        <v>0</v>
      </c>
      <c r="Q295" s="168"/>
      <c r="R295" s="169">
        <f>SUM(R296:R307)</f>
        <v>0</v>
      </c>
      <c r="S295" s="168"/>
      <c r="T295" s="170">
        <f>SUM(T296:T307)</f>
        <v>0</v>
      </c>
      <c r="AR295" s="171" t="s">
        <v>220</v>
      </c>
      <c r="AT295" s="172" t="s">
        <v>75</v>
      </c>
      <c r="AU295" s="172" t="s">
        <v>84</v>
      </c>
      <c r="AY295" s="171" t="s">
        <v>189</v>
      </c>
      <c r="BK295" s="173">
        <f>SUM(BK296:BK307)</f>
        <v>0</v>
      </c>
    </row>
    <row r="296" spans="1:65" s="2" customFormat="1" ht="24.15" customHeight="1">
      <c r="A296" s="35"/>
      <c r="B296" s="36"/>
      <c r="C296" s="176" t="s">
        <v>510</v>
      </c>
      <c r="D296" s="176" t="s">
        <v>191</v>
      </c>
      <c r="E296" s="177" t="s">
        <v>723</v>
      </c>
      <c r="F296" s="178" t="s">
        <v>724</v>
      </c>
      <c r="G296" s="179" t="s">
        <v>210</v>
      </c>
      <c r="H296" s="180">
        <v>1</v>
      </c>
      <c r="I296" s="181"/>
      <c r="J296" s="182">
        <f>ROUND(I296*H296,2)</f>
        <v>0</v>
      </c>
      <c r="K296" s="183"/>
      <c r="L296" s="40"/>
      <c r="M296" s="184" t="s">
        <v>19</v>
      </c>
      <c r="N296" s="185" t="s">
        <v>47</v>
      </c>
      <c r="O296" s="65"/>
      <c r="P296" s="186">
        <f>O296*H296</f>
        <v>0</v>
      </c>
      <c r="Q296" s="186">
        <v>0</v>
      </c>
      <c r="R296" s="186">
        <f>Q296*H296</f>
        <v>0</v>
      </c>
      <c r="S296" s="186">
        <v>0</v>
      </c>
      <c r="T296" s="18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8" t="s">
        <v>725</v>
      </c>
      <c r="AT296" s="188" t="s">
        <v>191</v>
      </c>
      <c r="AU296" s="188" t="s">
        <v>86</v>
      </c>
      <c r="AY296" s="18" t="s">
        <v>189</v>
      </c>
      <c r="BE296" s="189">
        <f>IF(N296="základní",J296,0)</f>
        <v>0</v>
      </c>
      <c r="BF296" s="189">
        <f>IF(N296="snížená",J296,0)</f>
        <v>0</v>
      </c>
      <c r="BG296" s="189">
        <f>IF(N296="zákl. přenesená",J296,0)</f>
        <v>0</v>
      </c>
      <c r="BH296" s="189">
        <f>IF(N296="sníž. přenesená",J296,0)</f>
        <v>0</v>
      </c>
      <c r="BI296" s="189">
        <f>IF(N296="nulová",J296,0)</f>
        <v>0</v>
      </c>
      <c r="BJ296" s="18" t="s">
        <v>84</v>
      </c>
      <c r="BK296" s="189">
        <f>ROUND(I296*H296,2)</f>
        <v>0</v>
      </c>
      <c r="BL296" s="18" t="s">
        <v>725</v>
      </c>
      <c r="BM296" s="188" t="s">
        <v>1995</v>
      </c>
    </row>
    <row r="297" spans="1:65" s="2" customFormat="1" ht="19.2">
      <c r="A297" s="35"/>
      <c r="B297" s="36"/>
      <c r="C297" s="37"/>
      <c r="D297" s="190" t="s">
        <v>197</v>
      </c>
      <c r="E297" s="37"/>
      <c r="F297" s="191" t="s">
        <v>724</v>
      </c>
      <c r="G297" s="37"/>
      <c r="H297" s="37"/>
      <c r="I297" s="192"/>
      <c r="J297" s="37"/>
      <c r="K297" s="37"/>
      <c r="L297" s="40"/>
      <c r="M297" s="193"/>
      <c r="N297" s="194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197</v>
      </c>
      <c r="AU297" s="18" t="s">
        <v>86</v>
      </c>
    </row>
    <row r="298" spans="1:65" s="2" customFormat="1" ht="10.199999999999999">
      <c r="A298" s="35"/>
      <c r="B298" s="36"/>
      <c r="C298" s="37"/>
      <c r="D298" s="195" t="s">
        <v>199</v>
      </c>
      <c r="E298" s="37"/>
      <c r="F298" s="196" t="s">
        <v>727</v>
      </c>
      <c r="G298" s="37"/>
      <c r="H298" s="37"/>
      <c r="I298" s="192"/>
      <c r="J298" s="37"/>
      <c r="K298" s="37"/>
      <c r="L298" s="40"/>
      <c r="M298" s="193"/>
      <c r="N298" s="194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199</v>
      </c>
      <c r="AU298" s="18" t="s">
        <v>86</v>
      </c>
    </row>
    <row r="299" spans="1:65" s="13" customFormat="1" ht="10.199999999999999">
      <c r="B299" s="197"/>
      <c r="C299" s="198"/>
      <c r="D299" s="190" t="s">
        <v>201</v>
      </c>
      <c r="E299" s="199" t="s">
        <v>19</v>
      </c>
      <c r="F299" s="200" t="s">
        <v>1334</v>
      </c>
      <c r="G299" s="198"/>
      <c r="H299" s="201">
        <v>1</v>
      </c>
      <c r="I299" s="202"/>
      <c r="J299" s="198"/>
      <c r="K299" s="198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201</v>
      </c>
      <c r="AU299" s="207" t="s">
        <v>86</v>
      </c>
      <c r="AV299" s="13" t="s">
        <v>86</v>
      </c>
      <c r="AW299" s="13" t="s">
        <v>37</v>
      </c>
      <c r="AX299" s="13" t="s">
        <v>84</v>
      </c>
      <c r="AY299" s="207" t="s">
        <v>189</v>
      </c>
    </row>
    <row r="300" spans="1:65" s="2" customFormat="1" ht="24.15" customHeight="1">
      <c r="A300" s="35"/>
      <c r="B300" s="36"/>
      <c r="C300" s="176" t="s">
        <v>514</v>
      </c>
      <c r="D300" s="176" t="s">
        <v>191</v>
      </c>
      <c r="E300" s="177" t="s">
        <v>729</v>
      </c>
      <c r="F300" s="178" t="s">
        <v>730</v>
      </c>
      <c r="G300" s="179" t="s">
        <v>731</v>
      </c>
      <c r="H300" s="180">
        <v>2</v>
      </c>
      <c r="I300" s="181"/>
      <c r="J300" s="182">
        <f>ROUND(I300*H300,2)</f>
        <v>0</v>
      </c>
      <c r="K300" s="183"/>
      <c r="L300" s="40"/>
      <c r="M300" s="184" t="s">
        <v>19</v>
      </c>
      <c r="N300" s="185" t="s">
        <v>47</v>
      </c>
      <c r="O300" s="65"/>
      <c r="P300" s="186">
        <f>O300*H300</f>
        <v>0</v>
      </c>
      <c r="Q300" s="186">
        <v>0</v>
      </c>
      <c r="R300" s="186">
        <f>Q300*H300</f>
        <v>0</v>
      </c>
      <c r="S300" s="186">
        <v>0</v>
      </c>
      <c r="T300" s="18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8" t="s">
        <v>725</v>
      </c>
      <c r="AT300" s="188" t="s">
        <v>191</v>
      </c>
      <c r="AU300" s="188" t="s">
        <v>86</v>
      </c>
      <c r="AY300" s="18" t="s">
        <v>189</v>
      </c>
      <c r="BE300" s="189">
        <f>IF(N300="základní",J300,0)</f>
        <v>0</v>
      </c>
      <c r="BF300" s="189">
        <f>IF(N300="snížená",J300,0)</f>
        <v>0</v>
      </c>
      <c r="BG300" s="189">
        <f>IF(N300="zákl. přenesená",J300,0)</f>
        <v>0</v>
      </c>
      <c r="BH300" s="189">
        <f>IF(N300="sníž. přenesená",J300,0)</f>
        <v>0</v>
      </c>
      <c r="BI300" s="189">
        <f>IF(N300="nulová",J300,0)</f>
        <v>0</v>
      </c>
      <c r="BJ300" s="18" t="s">
        <v>84</v>
      </c>
      <c r="BK300" s="189">
        <f>ROUND(I300*H300,2)</f>
        <v>0</v>
      </c>
      <c r="BL300" s="18" t="s">
        <v>725</v>
      </c>
      <c r="BM300" s="188" t="s">
        <v>1996</v>
      </c>
    </row>
    <row r="301" spans="1:65" s="2" customFormat="1" ht="19.2">
      <c r="A301" s="35"/>
      <c r="B301" s="36"/>
      <c r="C301" s="37"/>
      <c r="D301" s="190" t="s">
        <v>197</v>
      </c>
      <c r="E301" s="37"/>
      <c r="F301" s="191" t="s">
        <v>730</v>
      </c>
      <c r="G301" s="37"/>
      <c r="H301" s="37"/>
      <c r="I301" s="192"/>
      <c r="J301" s="37"/>
      <c r="K301" s="37"/>
      <c r="L301" s="40"/>
      <c r="M301" s="193"/>
      <c r="N301" s="194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197</v>
      </c>
      <c r="AU301" s="18" t="s">
        <v>86</v>
      </c>
    </row>
    <row r="302" spans="1:65" s="2" customFormat="1" ht="10.199999999999999">
      <c r="A302" s="35"/>
      <c r="B302" s="36"/>
      <c r="C302" s="37"/>
      <c r="D302" s="195" t="s">
        <v>199</v>
      </c>
      <c r="E302" s="37"/>
      <c r="F302" s="196" t="s">
        <v>733</v>
      </c>
      <c r="G302" s="37"/>
      <c r="H302" s="37"/>
      <c r="I302" s="192"/>
      <c r="J302" s="37"/>
      <c r="K302" s="37"/>
      <c r="L302" s="40"/>
      <c r="M302" s="193"/>
      <c r="N302" s="194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199</v>
      </c>
      <c r="AU302" s="18" t="s">
        <v>86</v>
      </c>
    </row>
    <row r="303" spans="1:65" s="13" customFormat="1" ht="10.199999999999999">
      <c r="B303" s="197"/>
      <c r="C303" s="198"/>
      <c r="D303" s="190" t="s">
        <v>201</v>
      </c>
      <c r="E303" s="199" t="s">
        <v>19</v>
      </c>
      <c r="F303" s="200" t="s">
        <v>86</v>
      </c>
      <c r="G303" s="198"/>
      <c r="H303" s="201">
        <v>2</v>
      </c>
      <c r="I303" s="202"/>
      <c r="J303" s="198"/>
      <c r="K303" s="198"/>
      <c r="L303" s="203"/>
      <c r="M303" s="204"/>
      <c r="N303" s="205"/>
      <c r="O303" s="205"/>
      <c r="P303" s="205"/>
      <c r="Q303" s="205"/>
      <c r="R303" s="205"/>
      <c r="S303" s="205"/>
      <c r="T303" s="206"/>
      <c r="AT303" s="207" t="s">
        <v>201</v>
      </c>
      <c r="AU303" s="207" t="s">
        <v>86</v>
      </c>
      <c r="AV303" s="13" t="s">
        <v>86</v>
      </c>
      <c r="AW303" s="13" t="s">
        <v>37</v>
      </c>
      <c r="AX303" s="13" t="s">
        <v>84</v>
      </c>
      <c r="AY303" s="207" t="s">
        <v>189</v>
      </c>
    </row>
    <row r="304" spans="1:65" s="2" customFormat="1" ht="24.15" customHeight="1">
      <c r="A304" s="35"/>
      <c r="B304" s="36"/>
      <c r="C304" s="176" t="s">
        <v>520</v>
      </c>
      <c r="D304" s="176" t="s">
        <v>191</v>
      </c>
      <c r="E304" s="177" t="s">
        <v>736</v>
      </c>
      <c r="F304" s="178" t="s">
        <v>737</v>
      </c>
      <c r="G304" s="179" t="s">
        <v>210</v>
      </c>
      <c r="H304" s="180">
        <v>1</v>
      </c>
      <c r="I304" s="181"/>
      <c r="J304" s="182">
        <f>ROUND(I304*H304,2)</f>
        <v>0</v>
      </c>
      <c r="K304" s="183"/>
      <c r="L304" s="40"/>
      <c r="M304" s="184" t="s">
        <v>19</v>
      </c>
      <c r="N304" s="185" t="s">
        <v>47</v>
      </c>
      <c r="O304" s="65"/>
      <c r="P304" s="186">
        <f>O304*H304</f>
        <v>0</v>
      </c>
      <c r="Q304" s="186">
        <v>0</v>
      </c>
      <c r="R304" s="186">
        <f>Q304*H304</f>
        <v>0</v>
      </c>
      <c r="S304" s="186">
        <v>0</v>
      </c>
      <c r="T304" s="18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8" t="s">
        <v>725</v>
      </c>
      <c r="AT304" s="188" t="s">
        <v>191</v>
      </c>
      <c r="AU304" s="188" t="s">
        <v>86</v>
      </c>
      <c r="AY304" s="18" t="s">
        <v>189</v>
      </c>
      <c r="BE304" s="189">
        <f>IF(N304="základní",J304,0)</f>
        <v>0</v>
      </c>
      <c r="BF304" s="189">
        <f>IF(N304="snížená",J304,0)</f>
        <v>0</v>
      </c>
      <c r="BG304" s="189">
        <f>IF(N304="zákl. přenesená",J304,0)</f>
        <v>0</v>
      </c>
      <c r="BH304" s="189">
        <f>IF(N304="sníž. přenesená",J304,0)</f>
        <v>0</v>
      </c>
      <c r="BI304" s="189">
        <f>IF(N304="nulová",J304,0)</f>
        <v>0</v>
      </c>
      <c r="BJ304" s="18" t="s">
        <v>84</v>
      </c>
      <c r="BK304" s="189">
        <f>ROUND(I304*H304,2)</f>
        <v>0</v>
      </c>
      <c r="BL304" s="18" t="s">
        <v>725</v>
      </c>
      <c r="BM304" s="188" t="s">
        <v>1997</v>
      </c>
    </row>
    <row r="305" spans="1:51" s="2" customFormat="1" ht="19.2">
      <c r="A305" s="35"/>
      <c r="B305" s="36"/>
      <c r="C305" s="37"/>
      <c r="D305" s="190" t="s">
        <v>197</v>
      </c>
      <c r="E305" s="37"/>
      <c r="F305" s="191" t="s">
        <v>737</v>
      </c>
      <c r="G305" s="37"/>
      <c r="H305" s="37"/>
      <c r="I305" s="192"/>
      <c r="J305" s="37"/>
      <c r="K305" s="37"/>
      <c r="L305" s="40"/>
      <c r="M305" s="193"/>
      <c r="N305" s="194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197</v>
      </c>
      <c r="AU305" s="18" t="s">
        <v>86</v>
      </c>
    </row>
    <row r="306" spans="1:51" s="2" customFormat="1" ht="10.199999999999999">
      <c r="A306" s="35"/>
      <c r="B306" s="36"/>
      <c r="C306" s="37"/>
      <c r="D306" s="195" t="s">
        <v>199</v>
      </c>
      <c r="E306" s="37"/>
      <c r="F306" s="196" t="s">
        <v>739</v>
      </c>
      <c r="G306" s="37"/>
      <c r="H306" s="37"/>
      <c r="I306" s="192"/>
      <c r="J306" s="37"/>
      <c r="K306" s="37"/>
      <c r="L306" s="40"/>
      <c r="M306" s="193"/>
      <c r="N306" s="194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199</v>
      </c>
      <c r="AU306" s="18" t="s">
        <v>86</v>
      </c>
    </row>
    <row r="307" spans="1:51" s="13" customFormat="1" ht="10.199999999999999">
      <c r="B307" s="197"/>
      <c r="C307" s="198"/>
      <c r="D307" s="190" t="s">
        <v>201</v>
      </c>
      <c r="E307" s="199" t="s">
        <v>19</v>
      </c>
      <c r="F307" s="200" t="s">
        <v>1334</v>
      </c>
      <c r="G307" s="198"/>
      <c r="H307" s="201">
        <v>1</v>
      </c>
      <c r="I307" s="202"/>
      <c r="J307" s="198"/>
      <c r="K307" s="198"/>
      <c r="L307" s="203"/>
      <c r="M307" s="230"/>
      <c r="N307" s="231"/>
      <c r="O307" s="231"/>
      <c r="P307" s="231"/>
      <c r="Q307" s="231"/>
      <c r="R307" s="231"/>
      <c r="S307" s="231"/>
      <c r="T307" s="232"/>
      <c r="AT307" s="207" t="s">
        <v>201</v>
      </c>
      <c r="AU307" s="207" t="s">
        <v>86</v>
      </c>
      <c r="AV307" s="13" t="s">
        <v>86</v>
      </c>
      <c r="AW307" s="13" t="s">
        <v>37</v>
      </c>
      <c r="AX307" s="13" t="s">
        <v>84</v>
      </c>
      <c r="AY307" s="207" t="s">
        <v>189</v>
      </c>
    </row>
    <row r="308" spans="1:51" s="2" customFormat="1" ht="6.9" customHeight="1">
      <c r="A308" s="35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0"/>
      <c r="M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</row>
  </sheetData>
  <sheetProtection algorithmName="SHA-512" hashValue="aWX8IL1n9aq0WCsN6zKLjAgMupXl5mln7Nq7kLOGuFcGCWBk/ZGrKRkOkiyj3dlRUli1ssDaXmgqUK9mhYdodg==" saltValue="zxel+ee6yDKr4KZ0HbQNm+uqpM/d1hs4Lz+jQJLoiuultDMO5Y9N/HWFo+cBmluiWqZ5oyxLKPeiLbNKGmuktQ==" spinCount="100000" sheet="1" objects="1" scenarios="1" formatColumns="0" formatRows="0" autoFilter="0"/>
  <autoFilter ref="C88:K307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4" r:id="rId3"/>
    <hyperlink ref="F108" r:id="rId4"/>
    <hyperlink ref="F112" r:id="rId5"/>
    <hyperlink ref="F117" r:id="rId6"/>
    <hyperlink ref="F121" r:id="rId7"/>
    <hyperlink ref="F125" r:id="rId8"/>
    <hyperlink ref="F129" r:id="rId9"/>
    <hyperlink ref="F134" r:id="rId10"/>
    <hyperlink ref="F138" r:id="rId11"/>
    <hyperlink ref="F143" r:id="rId12"/>
    <hyperlink ref="F153" r:id="rId13"/>
    <hyperlink ref="F161" r:id="rId14"/>
    <hyperlink ref="F165" r:id="rId15"/>
    <hyperlink ref="F173" r:id="rId16"/>
    <hyperlink ref="F177" r:id="rId17"/>
    <hyperlink ref="F181" r:id="rId18"/>
    <hyperlink ref="F185" r:id="rId19"/>
    <hyperlink ref="F190" r:id="rId20"/>
    <hyperlink ref="F194" r:id="rId21"/>
    <hyperlink ref="F198" r:id="rId22"/>
    <hyperlink ref="F202" r:id="rId23"/>
    <hyperlink ref="F206" r:id="rId24"/>
    <hyperlink ref="F214" r:id="rId25"/>
    <hyperlink ref="F220" r:id="rId26"/>
    <hyperlink ref="F230" r:id="rId27"/>
    <hyperlink ref="F239" r:id="rId28"/>
    <hyperlink ref="F243" r:id="rId29"/>
    <hyperlink ref="F247" r:id="rId30"/>
    <hyperlink ref="F251" r:id="rId31"/>
    <hyperlink ref="F260" r:id="rId32"/>
    <hyperlink ref="F266" r:id="rId33"/>
    <hyperlink ref="F270" r:id="rId34"/>
    <hyperlink ref="F275" r:id="rId35"/>
    <hyperlink ref="F279" r:id="rId36"/>
    <hyperlink ref="F284" r:id="rId37"/>
    <hyperlink ref="F289" r:id="rId38"/>
    <hyperlink ref="F292" r:id="rId39"/>
    <hyperlink ref="F298" r:id="rId40"/>
    <hyperlink ref="F302" r:id="rId41"/>
    <hyperlink ref="F306" r:id="rId42"/>
  </hyperlinks>
  <pageMargins left="0.39374999999999999" right="0.39374999999999999" top="0.39374999999999999" bottom="0.39374999999999999" header="0" footer="0"/>
  <pageSetup paperSize="9" scale="88" fitToHeight="100" orientation="portrait" blackAndWhite="1" r:id="rId43"/>
  <headerFooter>
    <oddFooter>&amp;CStrana &amp;P z &amp;N</oddFooter>
  </headerFooter>
  <drawing r:id="rId4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108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</row>
    <row r="4" spans="1:46" s="1" customFormat="1" ht="24.9" customHeight="1">
      <c r="B4" s="21"/>
      <c r="D4" s="105" t="s">
        <v>130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78" t="str">
        <f>'Rekapitulace stavby'!K6</f>
        <v>Vodovod Tošovice II. Etapa</v>
      </c>
      <c r="F7" s="379"/>
      <c r="G7" s="379"/>
      <c r="H7" s="379"/>
      <c r="L7" s="21"/>
    </row>
    <row r="8" spans="1:46" s="2" customFormat="1" ht="12" customHeight="1">
      <c r="A8" s="35"/>
      <c r="B8" s="40"/>
      <c r="C8" s="35"/>
      <c r="D8" s="107" t="s">
        <v>141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80" t="s">
        <v>1998</v>
      </c>
      <c r="F9" s="381"/>
      <c r="G9" s="381"/>
      <c r="H9" s="381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5. 5. 2025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30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2" t="str">
        <f>'Rekapitulace stavby'!E14</f>
        <v>Vyplň údaj</v>
      </c>
      <c r="F18" s="383"/>
      <c r="G18" s="383"/>
      <c r="H18" s="383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ROUND(J81,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46</v>
      </c>
      <c r="E33" s="107" t="s">
        <v>47</v>
      </c>
      <c r="F33" s="119">
        <f>ROUND((SUM(BE81:BE85)),  2)</f>
        <v>0</v>
      </c>
      <c r="G33" s="35"/>
      <c r="H33" s="35"/>
      <c r="I33" s="120">
        <v>0.21</v>
      </c>
      <c r="J33" s="119">
        <f>ROUND(((SUM(BE81:BE85))*I33),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48</v>
      </c>
      <c r="F34" s="119">
        <f>ROUND((SUM(BF81:BF85)),  2)</f>
        <v>0</v>
      </c>
      <c r="G34" s="35"/>
      <c r="H34" s="35"/>
      <c r="I34" s="120">
        <v>0.12</v>
      </c>
      <c r="J34" s="119">
        <f>ROUND(((SUM(BF81:BF85))*I34),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49</v>
      </c>
      <c r="F35" s="119">
        <f>ROUND((SUM(BG81:BG85)),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50</v>
      </c>
      <c r="F36" s="119">
        <f>ROUND((SUM(BH81:BH85)),  2)</f>
        <v>0</v>
      </c>
      <c r="G36" s="35"/>
      <c r="H36" s="35"/>
      <c r="I36" s="120">
        <v>0.12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51</v>
      </c>
      <c r="F37" s="119">
        <f>ROUND((SUM(BI81:BI85)),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158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5" t="str">
        <f>E7</f>
        <v>Vodovod Tošovice II. Etapa</v>
      </c>
      <c r="F48" s="386"/>
      <c r="G48" s="386"/>
      <c r="H48" s="386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141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2" t="str">
        <f>E9</f>
        <v>02.1.3 - SO 01 - Stavební úprava přečerpávací stanice - Elektrické vystrojení</v>
      </c>
      <c r="F50" s="387"/>
      <c r="G50" s="387"/>
      <c r="H50" s="387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Odry</v>
      </c>
      <c r="G52" s="37"/>
      <c r="H52" s="37"/>
      <c r="I52" s="30" t="s">
        <v>23</v>
      </c>
      <c r="J52" s="60" t="str">
        <f>IF(J12="","",J12)</f>
        <v>5. 5. 2025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33</v>
      </c>
      <c r="J54" s="33" t="str">
        <f>E21</f>
        <v>Hydroelko, s.r.o.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159</v>
      </c>
      <c r="D57" s="133"/>
      <c r="E57" s="133"/>
      <c r="F57" s="133"/>
      <c r="G57" s="133"/>
      <c r="H57" s="133"/>
      <c r="I57" s="133"/>
      <c r="J57" s="134" t="s">
        <v>160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161</v>
      </c>
    </row>
    <row r="60" spans="1:47" s="9" customFormat="1" ht="24.9" customHeight="1">
      <c r="B60" s="136"/>
      <c r="C60" s="137"/>
      <c r="D60" s="138" t="s">
        <v>867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10" customFormat="1" ht="19.95" customHeight="1">
      <c r="B61" s="142"/>
      <c r="C61" s="143"/>
      <c r="D61" s="144" t="s">
        <v>869</v>
      </c>
      <c r="E61" s="145"/>
      <c r="F61" s="145"/>
      <c r="G61" s="145"/>
      <c r="H61" s="145"/>
      <c r="I61" s="145"/>
      <c r="J61" s="146">
        <f>J83</f>
        <v>0</v>
      </c>
      <c r="K61" s="143"/>
      <c r="L61" s="147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8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8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8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174</v>
      </c>
      <c r="D68" s="37"/>
      <c r="E68" s="37"/>
      <c r="F68" s="37"/>
      <c r="G68" s="37"/>
      <c r="H68" s="37"/>
      <c r="I68" s="37"/>
      <c r="J68" s="37"/>
      <c r="K68" s="37"/>
      <c r="L68" s="10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85" t="str">
        <f>E7</f>
        <v>Vodovod Tošovice II. Etapa</v>
      </c>
      <c r="F71" s="386"/>
      <c r="G71" s="386"/>
      <c r="H71" s="386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141</v>
      </c>
      <c r="D72" s="37"/>
      <c r="E72" s="37"/>
      <c r="F72" s="37"/>
      <c r="G72" s="37"/>
      <c r="H72" s="37"/>
      <c r="I72" s="37"/>
      <c r="J72" s="37"/>
      <c r="K72" s="37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30" customHeight="1">
      <c r="A73" s="35"/>
      <c r="B73" s="36"/>
      <c r="C73" s="37"/>
      <c r="D73" s="37"/>
      <c r="E73" s="342" t="str">
        <f>E9</f>
        <v>02.1.3 - SO 01 - Stavební úprava přečerpávací stanice - Elektrické vystrojení</v>
      </c>
      <c r="F73" s="387"/>
      <c r="G73" s="387"/>
      <c r="H73" s="387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Odry</v>
      </c>
      <c r="G75" s="37"/>
      <c r="H75" s="37"/>
      <c r="I75" s="30" t="s">
        <v>23</v>
      </c>
      <c r="J75" s="60" t="str">
        <f>IF(J12="","",J12)</f>
        <v>5. 5. 2025</v>
      </c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15" customHeight="1">
      <c r="A77" s="35"/>
      <c r="B77" s="36"/>
      <c r="C77" s="30" t="s">
        <v>25</v>
      </c>
      <c r="D77" s="37"/>
      <c r="E77" s="37"/>
      <c r="F77" s="28" t="str">
        <f>E15</f>
        <v>Město Odry</v>
      </c>
      <c r="G77" s="37"/>
      <c r="H77" s="37"/>
      <c r="I77" s="30" t="s">
        <v>33</v>
      </c>
      <c r="J77" s="33" t="str">
        <f>E21</f>
        <v>Hydroelko, s.r.o.</v>
      </c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15" customHeight="1">
      <c r="A78" s="35"/>
      <c r="B78" s="36"/>
      <c r="C78" s="30" t="s">
        <v>31</v>
      </c>
      <c r="D78" s="37"/>
      <c r="E78" s="37"/>
      <c r="F78" s="28" t="str">
        <f>IF(E18="","",E18)</f>
        <v>Vyplň údaj</v>
      </c>
      <c r="G78" s="37"/>
      <c r="H78" s="37"/>
      <c r="I78" s="30" t="s">
        <v>38</v>
      </c>
      <c r="J78" s="33" t="str">
        <f>E24</f>
        <v xml:space="preserve"> </v>
      </c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8"/>
      <c r="B80" s="149"/>
      <c r="C80" s="150" t="s">
        <v>175</v>
      </c>
      <c r="D80" s="151" t="s">
        <v>61</v>
      </c>
      <c r="E80" s="151" t="s">
        <v>57</v>
      </c>
      <c r="F80" s="151" t="s">
        <v>58</v>
      </c>
      <c r="G80" s="151" t="s">
        <v>176</v>
      </c>
      <c r="H80" s="151" t="s">
        <v>177</v>
      </c>
      <c r="I80" s="151" t="s">
        <v>178</v>
      </c>
      <c r="J80" s="152" t="s">
        <v>160</v>
      </c>
      <c r="K80" s="153" t="s">
        <v>179</v>
      </c>
      <c r="L80" s="154"/>
      <c r="M80" s="69" t="s">
        <v>19</v>
      </c>
      <c r="N80" s="70" t="s">
        <v>46</v>
      </c>
      <c r="O80" s="70" t="s">
        <v>180</v>
      </c>
      <c r="P80" s="70" t="s">
        <v>181</v>
      </c>
      <c r="Q80" s="70" t="s">
        <v>182</v>
      </c>
      <c r="R80" s="70" t="s">
        <v>183</v>
      </c>
      <c r="S80" s="70" t="s">
        <v>184</v>
      </c>
      <c r="T80" s="71" t="s">
        <v>185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8" customHeight="1">
      <c r="A81" s="35"/>
      <c r="B81" s="36"/>
      <c r="C81" s="76" t="s">
        <v>186</v>
      </c>
      <c r="D81" s="37"/>
      <c r="E81" s="37"/>
      <c r="F81" s="37"/>
      <c r="G81" s="37"/>
      <c r="H81" s="37"/>
      <c r="I81" s="37"/>
      <c r="J81" s="155">
        <f>BK81</f>
        <v>0</v>
      </c>
      <c r="K81" s="37"/>
      <c r="L81" s="40"/>
      <c r="M81" s="72"/>
      <c r="N81" s="156"/>
      <c r="O81" s="73"/>
      <c r="P81" s="157">
        <f>P82</f>
        <v>0</v>
      </c>
      <c r="Q81" s="73"/>
      <c r="R81" s="157">
        <f>R82</f>
        <v>0</v>
      </c>
      <c r="S81" s="73"/>
      <c r="T81" s="158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75</v>
      </c>
      <c r="AU81" s="18" t="s">
        <v>161</v>
      </c>
      <c r="BK81" s="159">
        <f>BK82</f>
        <v>0</v>
      </c>
    </row>
    <row r="82" spans="1:65" s="12" customFormat="1" ht="25.95" customHeight="1">
      <c r="B82" s="160"/>
      <c r="C82" s="161"/>
      <c r="D82" s="162" t="s">
        <v>75</v>
      </c>
      <c r="E82" s="163" t="s">
        <v>969</v>
      </c>
      <c r="F82" s="163" t="s">
        <v>970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86</v>
      </c>
      <c r="AT82" s="172" t="s">
        <v>75</v>
      </c>
      <c r="AU82" s="172" t="s">
        <v>76</v>
      </c>
      <c r="AY82" s="171" t="s">
        <v>189</v>
      </c>
      <c r="BK82" s="173">
        <f>BK83</f>
        <v>0</v>
      </c>
    </row>
    <row r="83" spans="1:65" s="12" customFormat="1" ht="22.8" customHeight="1">
      <c r="B83" s="160"/>
      <c r="C83" s="161"/>
      <c r="D83" s="162" t="s">
        <v>75</v>
      </c>
      <c r="E83" s="174" t="s">
        <v>1110</v>
      </c>
      <c r="F83" s="174" t="s">
        <v>1111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SUM(P84:P85)</f>
        <v>0</v>
      </c>
      <c r="Q83" s="168"/>
      <c r="R83" s="169">
        <f>SUM(R84:R85)</f>
        <v>0</v>
      </c>
      <c r="S83" s="168"/>
      <c r="T83" s="170">
        <f>SUM(T84:T85)</f>
        <v>0</v>
      </c>
      <c r="AR83" s="171" t="s">
        <v>86</v>
      </c>
      <c r="AT83" s="172" t="s">
        <v>75</v>
      </c>
      <c r="AU83" s="172" t="s">
        <v>84</v>
      </c>
      <c r="AY83" s="171" t="s">
        <v>189</v>
      </c>
      <c r="BK83" s="173">
        <f>SUM(BK84:BK85)</f>
        <v>0</v>
      </c>
    </row>
    <row r="84" spans="1:65" s="2" customFormat="1" ht="16.5" customHeight="1">
      <c r="A84" s="35"/>
      <c r="B84" s="36"/>
      <c r="C84" s="176" t="s">
        <v>84</v>
      </c>
      <c r="D84" s="176" t="s">
        <v>191</v>
      </c>
      <c r="E84" s="177" t="s">
        <v>1999</v>
      </c>
      <c r="F84" s="178" t="s">
        <v>2000</v>
      </c>
      <c r="G84" s="179" t="s">
        <v>194</v>
      </c>
      <c r="H84" s="180">
        <v>1</v>
      </c>
      <c r="I84" s="181"/>
      <c r="J84" s="182">
        <f>ROUND(I84*H84,2)</f>
        <v>0</v>
      </c>
      <c r="K84" s="183"/>
      <c r="L84" s="40"/>
      <c r="M84" s="184" t="s">
        <v>19</v>
      </c>
      <c r="N84" s="185" t="s">
        <v>47</v>
      </c>
      <c r="O84" s="65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8" t="s">
        <v>294</v>
      </c>
      <c r="AT84" s="188" t="s">
        <v>191</v>
      </c>
      <c r="AU84" s="188" t="s">
        <v>86</v>
      </c>
      <c r="AY84" s="18" t="s">
        <v>189</v>
      </c>
      <c r="BE84" s="189">
        <f>IF(N84="základní",J84,0)</f>
        <v>0</v>
      </c>
      <c r="BF84" s="189">
        <f>IF(N84="snížená",J84,0)</f>
        <v>0</v>
      </c>
      <c r="BG84" s="189">
        <f>IF(N84="zákl. přenesená",J84,0)</f>
        <v>0</v>
      </c>
      <c r="BH84" s="189">
        <f>IF(N84="sníž. přenesená",J84,0)</f>
        <v>0</v>
      </c>
      <c r="BI84" s="189">
        <f>IF(N84="nulová",J84,0)</f>
        <v>0</v>
      </c>
      <c r="BJ84" s="18" t="s">
        <v>84</v>
      </c>
      <c r="BK84" s="189">
        <f>ROUND(I84*H84,2)</f>
        <v>0</v>
      </c>
      <c r="BL84" s="18" t="s">
        <v>294</v>
      </c>
      <c r="BM84" s="188" t="s">
        <v>2001</v>
      </c>
    </row>
    <row r="85" spans="1:65" s="2" customFormat="1" ht="28.8">
      <c r="A85" s="35"/>
      <c r="B85" s="36"/>
      <c r="C85" s="37"/>
      <c r="D85" s="190" t="s">
        <v>197</v>
      </c>
      <c r="E85" s="37"/>
      <c r="F85" s="191" t="s">
        <v>2002</v>
      </c>
      <c r="G85" s="37"/>
      <c r="H85" s="37"/>
      <c r="I85" s="192"/>
      <c r="J85" s="37"/>
      <c r="K85" s="37"/>
      <c r="L85" s="40"/>
      <c r="M85" s="233"/>
      <c r="N85" s="234"/>
      <c r="O85" s="235"/>
      <c r="P85" s="235"/>
      <c r="Q85" s="235"/>
      <c r="R85" s="235"/>
      <c r="S85" s="235"/>
      <c r="T85" s="23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197</v>
      </c>
      <c r="AU85" s="18" t="s">
        <v>86</v>
      </c>
    </row>
    <row r="86" spans="1:65" s="2" customFormat="1" ht="6.9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SzbdHIDr6i5gKAR6LtFYgqm2MWH4ZBEPPGZjvEENd4MxP6tzZLAzn24F0ETaIZW0XAt0UWbvlsZT6wVNU6Z9gw==" saltValue="AQbtdQTQU5bLQFqlT7Q+VmSh+KHubygrCNAIEiOlrO+HE+iCKVIwhz5TMR/bZb6C7fEam/HzMjDRnx/Q05bm2w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01.1.5 - IO 01 - Vodovodn...</vt:lpstr>
      <vt:lpstr>01.1.6 - Komunikace v rám...</vt:lpstr>
      <vt:lpstr>01.1.7 - IO 01 - Vodovodn...</vt:lpstr>
      <vt:lpstr>01.2.1 - IO 02 - Distribu...</vt:lpstr>
      <vt:lpstr>01.2.2 - IO 02 - Distribu...</vt:lpstr>
      <vt:lpstr>01.2.3 - IO 02 - Distribu...</vt:lpstr>
      <vt:lpstr>01.2.4 - IO 02 - Distribu...</vt:lpstr>
      <vt:lpstr>02.1.3 - SO 01 - Stavební...</vt:lpstr>
      <vt:lpstr>02.2.1 - SO 02 - Stavební...</vt:lpstr>
      <vt:lpstr>02.2.2 - SO 02 - Stavební...</vt:lpstr>
      <vt:lpstr>02.2.3 - SO 02 - Stavební...</vt:lpstr>
      <vt:lpstr>03 - Dočasné zajištění di...</vt:lpstr>
      <vt:lpstr>05 - Vedlejší rozpočtové ...</vt:lpstr>
      <vt:lpstr>Seznam figur</vt:lpstr>
      <vt:lpstr>Pokyny pro vyplnění</vt:lpstr>
      <vt:lpstr>'01.1.5 - IO 01 - Vodovodn...'!Názvy_tisku</vt:lpstr>
      <vt:lpstr>'01.1.6 - Komunikace v rám...'!Názvy_tisku</vt:lpstr>
      <vt:lpstr>'01.1.7 - IO 01 - Vodovodn...'!Názvy_tisku</vt:lpstr>
      <vt:lpstr>'01.2.1 - IO 02 - Distribu...'!Názvy_tisku</vt:lpstr>
      <vt:lpstr>'01.2.2 - IO 02 - Distribu...'!Názvy_tisku</vt:lpstr>
      <vt:lpstr>'01.2.3 - IO 02 - Distribu...'!Názvy_tisku</vt:lpstr>
      <vt:lpstr>'01.2.4 - IO 02 - Distribu...'!Názvy_tisku</vt:lpstr>
      <vt:lpstr>'02.1.3 - SO 01 - Stavební...'!Názvy_tisku</vt:lpstr>
      <vt:lpstr>'02.2.1 - SO 02 - Stavební...'!Názvy_tisku</vt:lpstr>
      <vt:lpstr>'02.2.2 - SO 02 - Stavební...'!Názvy_tisku</vt:lpstr>
      <vt:lpstr>'02.2.3 - SO 02 - Stavební...'!Názvy_tisku</vt:lpstr>
      <vt:lpstr>'03 - Dočasné zajištění di...'!Názvy_tisku</vt:lpstr>
      <vt:lpstr>'05 - Vedlejší rozpočtové ...'!Názvy_tisku</vt:lpstr>
      <vt:lpstr>'Rekapitulace stavby'!Názvy_tisku</vt:lpstr>
      <vt:lpstr>'Seznam figur'!Názvy_tisku</vt:lpstr>
      <vt:lpstr>'01.1.5 - IO 01 - Vodovodn...'!Oblast_tisku</vt:lpstr>
      <vt:lpstr>'01.1.6 - Komunikace v rám...'!Oblast_tisku</vt:lpstr>
      <vt:lpstr>'01.1.7 - IO 01 - Vodovodn...'!Oblast_tisku</vt:lpstr>
      <vt:lpstr>'01.2.1 - IO 02 - Distribu...'!Oblast_tisku</vt:lpstr>
      <vt:lpstr>'01.2.2 - IO 02 - Distribu...'!Oblast_tisku</vt:lpstr>
      <vt:lpstr>'01.2.3 - IO 02 - Distribu...'!Oblast_tisku</vt:lpstr>
      <vt:lpstr>'01.2.4 - IO 02 - Distribu...'!Oblast_tisku</vt:lpstr>
      <vt:lpstr>'02.1.3 - SO 01 - Stavební...'!Oblast_tisku</vt:lpstr>
      <vt:lpstr>'02.2.1 - SO 02 - Stavební...'!Oblast_tisku</vt:lpstr>
      <vt:lpstr>'02.2.2 - SO 02 - Stavební...'!Oblast_tisku</vt:lpstr>
      <vt:lpstr>'02.2.3 - SO 02 - Stavební...'!Oblast_tisku</vt:lpstr>
      <vt:lpstr>'03 - Dočasné zajištění di...'!Oblast_tisku</vt:lpstr>
      <vt:lpstr>'05 - Vedlejší rozpočtové 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Petr\Petr Elkner</dc:creator>
  <cp:lastModifiedBy>Kamila Ambrožová</cp:lastModifiedBy>
  <cp:lastPrinted>2025-07-29T10:07:20Z</cp:lastPrinted>
  <dcterms:created xsi:type="dcterms:W3CDTF">2025-05-12T12:10:06Z</dcterms:created>
  <dcterms:modified xsi:type="dcterms:W3CDTF">2025-07-29T10:07:32Z</dcterms:modified>
</cp:coreProperties>
</file>